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18394EEC-59B4-4F50-8FC4-A338DCA4C495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6" i="7" l="1"/>
  <c r="K286" i="7"/>
  <c r="F286" i="7"/>
  <c r="L286" i="7" s="1"/>
  <c r="D282" i="7"/>
  <c r="D283" i="7"/>
  <c r="D284" i="7"/>
  <c r="D285" i="7"/>
  <c r="D286" i="7"/>
  <c r="M286" i="6"/>
  <c r="K286" i="6"/>
  <c r="F286" i="6"/>
  <c r="F286" i="1" s="1"/>
  <c r="L286" i="1" s="1"/>
  <c r="D285" i="6"/>
  <c r="D286" i="6"/>
  <c r="B286" i="1"/>
  <c r="I286" i="1" s="1"/>
  <c r="C286" i="1"/>
  <c r="E286" i="1"/>
  <c r="M286" i="1" s="1"/>
  <c r="M285" i="7"/>
  <c r="F285" i="7"/>
  <c r="F285" i="1" s="1"/>
  <c r="E285" i="1"/>
  <c r="M285" i="1" s="1"/>
  <c r="C285" i="1"/>
  <c r="B285" i="1"/>
  <c r="J285" i="1" s="1"/>
  <c r="F284" i="6"/>
  <c r="F284" i="1" s="1"/>
  <c r="G284" i="1" s="1"/>
  <c r="F285" i="6"/>
  <c r="D282" i="6"/>
  <c r="D283" i="6"/>
  <c r="D284" i="6"/>
  <c r="B282" i="1"/>
  <c r="J282" i="1" s="1"/>
  <c r="C282" i="1"/>
  <c r="E282" i="1"/>
  <c r="F282" i="1"/>
  <c r="B283" i="1"/>
  <c r="J283" i="1" s="1"/>
  <c r="C283" i="1"/>
  <c r="E283" i="1"/>
  <c r="B284" i="1"/>
  <c r="I284" i="1" s="1"/>
  <c r="C284" i="1"/>
  <c r="E284" i="1"/>
  <c r="M283" i="7"/>
  <c r="M282" i="7"/>
  <c r="M284" i="7"/>
  <c r="F283" i="7"/>
  <c r="F284" i="7"/>
  <c r="F283" i="6"/>
  <c r="F283" i="1" s="1"/>
  <c r="F282" i="7"/>
  <c r="F282" i="6"/>
  <c r="E281" i="1"/>
  <c r="C281" i="1"/>
  <c r="B281" i="1"/>
  <c r="J281" i="1" s="1"/>
  <c r="F281" i="7"/>
  <c r="D281" i="7"/>
  <c r="F281" i="6"/>
  <c r="D281" i="6"/>
  <c r="B277" i="1"/>
  <c r="J277" i="1" s="1"/>
  <c r="B278" i="1"/>
  <c r="J278" i="1" s="1"/>
  <c r="B279" i="1"/>
  <c r="I279" i="1" s="1"/>
  <c r="B280" i="1"/>
  <c r="J280" i="1" s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K282" i="7" s="1"/>
  <c r="K283" i="7" s="1"/>
  <c r="K284" i="7" s="1"/>
  <c r="K285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M285" i="6" s="1"/>
  <c r="K274" i="6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K285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D273" i="1" s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Q286" i="7" a="1"/>
  <c r="P286" i="7" a="1"/>
  <c r="Q278" i="6" a="1"/>
  <c r="Q279" i="6" a="1"/>
  <c r="Q280" i="6" a="1"/>
  <c r="Q281" i="6" a="1"/>
  <c r="Q282" i="6" a="1"/>
  <c r="Q283" i="6" a="1"/>
  <c r="Q284" i="6" a="1"/>
  <c r="Q285" i="6" a="1"/>
  <c r="Q286" i="6" a="1"/>
  <c r="P278" i="6" a="1"/>
  <c r="P279" i="6" a="1"/>
  <c r="P280" i="6" a="1"/>
  <c r="P281" i="6" a="1"/>
  <c r="P284" i="6" a="1"/>
  <c r="P285" i="6" a="1"/>
  <c r="P286" i="6" a="1"/>
  <c r="P282" i="6" a="1"/>
  <c r="P283" i="6" a="1"/>
  <c r="P277" i="6" a="1"/>
  <c r="Q274" i="6" a="1"/>
  <c r="P279" i="7" a="1"/>
  <c r="P280" i="7" a="1"/>
  <c r="Q277" i="6" a="1"/>
  <c r="P284" i="7" a="1"/>
  <c r="P285" i="7" a="1"/>
  <c r="Q279" i="7" a="1"/>
  <c r="Q284" i="7" a="1"/>
  <c r="Q276" i="6" a="1"/>
  <c r="P274" i="7" a="1"/>
  <c r="Q280" i="7" a="1"/>
  <c r="P276" i="6" a="1"/>
  <c r="Q277" i="7" a="1"/>
  <c r="P278" i="7" a="1"/>
  <c r="Q285" i="7" a="1"/>
  <c r="Q275" i="6" a="1"/>
  <c r="P275" i="7" a="1"/>
  <c r="Q278" i="7" a="1"/>
  <c r="P274" i="6" a="1"/>
  <c r="P277" i="7" a="1"/>
  <c r="P275" i="6" a="1"/>
  <c r="Q275" i="7" a="1"/>
  <c r="P281" i="7" a="1"/>
  <c r="P283" i="7" a="1"/>
  <c r="Q276" i="7" a="1"/>
  <c r="P282" i="7" a="1"/>
  <c r="Q283" i="7" a="1"/>
  <c r="Q282" i="7" a="1"/>
  <c r="P276" i="7" a="1"/>
  <c r="Q281" i="7" a="1"/>
  <c r="Q274" i="7" a="1"/>
  <c r="D286" i="1" l="1"/>
  <c r="N286" i="7"/>
  <c r="J286" i="1"/>
  <c r="K286" i="1"/>
  <c r="N286" i="1" s="1"/>
  <c r="L286" i="6"/>
  <c r="N286" i="6" s="1"/>
  <c r="Q286" i="7"/>
  <c r="P286" i="7"/>
  <c r="Q286" i="6"/>
  <c r="Q285" i="6"/>
  <c r="Q284" i="6"/>
  <c r="Q283" i="6"/>
  <c r="Q282" i="6"/>
  <c r="Q281" i="6"/>
  <c r="Q280" i="6"/>
  <c r="Q279" i="6"/>
  <c r="Q278" i="6"/>
  <c r="P283" i="6"/>
  <c r="P282" i="6"/>
  <c r="P286" i="6"/>
  <c r="P285" i="6"/>
  <c r="P284" i="6"/>
  <c r="P281" i="6"/>
  <c r="P280" i="6"/>
  <c r="P279" i="6"/>
  <c r="P278" i="6"/>
  <c r="G286" i="1"/>
  <c r="D282" i="1"/>
  <c r="G282" i="1"/>
  <c r="I283" i="1"/>
  <c r="D285" i="1"/>
  <c r="Q285" i="7"/>
  <c r="Q284" i="7"/>
  <c r="Q283" i="7"/>
  <c r="Q282" i="7"/>
  <c r="P285" i="7"/>
  <c r="P284" i="7"/>
  <c r="P283" i="7"/>
  <c r="P282" i="7"/>
  <c r="G285" i="1"/>
  <c r="I285" i="1"/>
  <c r="D283" i="1"/>
  <c r="J284" i="1"/>
  <c r="G283" i="1"/>
  <c r="I282" i="1"/>
  <c r="D284" i="1"/>
  <c r="F281" i="1"/>
  <c r="G281" i="1" s="1"/>
  <c r="F280" i="1"/>
  <c r="G280" i="1" s="1"/>
  <c r="I280" i="1"/>
  <c r="I281" i="1"/>
  <c r="P281" i="7"/>
  <c r="Q281" i="7"/>
  <c r="D281" i="1"/>
  <c r="I272" i="1"/>
  <c r="D280" i="1"/>
  <c r="Q280" i="7"/>
  <c r="P280" i="7"/>
  <c r="F278" i="1"/>
  <c r="G278" i="1" s="1"/>
  <c r="F279" i="1"/>
  <c r="G279" i="1" s="1"/>
  <c r="P279" i="7"/>
  <c r="Q279" i="7"/>
  <c r="D279" i="1"/>
  <c r="J279" i="1"/>
  <c r="Q278" i="7"/>
  <c r="P278" i="7"/>
  <c r="D278" i="1"/>
  <c r="I278" i="1"/>
  <c r="M275" i="1"/>
  <c r="M276" i="1" s="1"/>
  <c r="M277" i="1" s="1"/>
  <c r="M278" i="1" s="1"/>
  <c r="M279" i="1" s="1"/>
  <c r="M280" i="1" s="1"/>
  <c r="M281" i="1" s="1"/>
  <c r="M282" i="1" s="1"/>
  <c r="M283" i="1" s="1"/>
  <c r="M284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D274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Q286" i="1" a="1"/>
  <c r="P286" i="1" a="1"/>
  <c r="Q283" i="1" a="1"/>
  <c r="Q277" i="1" a="1"/>
  <c r="P277" i="1" a="1"/>
  <c r="Q281" i="1" a="1"/>
  <c r="Q279" i="1" a="1"/>
  <c r="Q275" i="1" a="1"/>
  <c r="P283" i="1" a="1"/>
  <c r="P278" i="1" a="1"/>
  <c r="Q278" i="1" a="1"/>
  <c r="Q282" i="1" a="1"/>
  <c r="Q276" i="1" a="1"/>
  <c r="Q274" i="1" a="1"/>
  <c r="Q284" i="1" a="1"/>
  <c r="P284" i="1" a="1"/>
  <c r="P285" i="1" a="1"/>
  <c r="P279" i="1" a="1"/>
  <c r="P281" i="1" a="1"/>
  <c r="Q285" i="1" a="1"/>
  <c r="P274" i="1" a="1"/>
  <c r="P282" i="1" a="1"/>
  <c r="P286" i="1" l="1"/>
  <c r="Q286" i="1"/>
  <c r="P285" i="1"/>
  <c r="P281" i="1"/>
  <c r="P284" i="1"/>
  <c r="P282" i="1"/>
  <c r="P283" i="1"/>
  <c r="Q285" i="1"/>
  <c r="Q281" i="1"/>
  <c r="Q282" i="1"/>
  <c r="Q283" i="1"/>
  <c r="Q284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Q280" i="1" a="1"/>
  <c r="P280" i="1" a="1"/>
  <c r="Q262" i="1" a="1"/>
  <c r="P262" i="1" a="1"/>
  <c r="Q280" i="1" l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157" i="7" a="1"/>
  <c r="Q163" i="6" a="1"/>
  <c r="P143" i="6" a="1"/>
  <c r="P132" i="6" a="1"/>
  <c r="Q134" i="7" a="1"/>
  <c r="Q178" i="7" a="1"/>
  <c r="P161" i="7" a="1"/>
  <c r="P147" i="6" a="1"/>
  <c r="Q167" i="6" a="1"/>
  <c r="Q159" i="6" a="1"/>
  <c r="P155" i="6" a="1"/>
  <c r="Q150" i="7" a="1"/>
  <c r="P134" i="6" a="1"/>
  <c r="P174" i="7" a="1"/>
  <c r="Q137" i="7" a="1"/>
  <c r="Q138" i="7" a="1"/>
  <c r="P167" i="7" a="1"/>
  <c r="Q153" i="7" a="1"/>
  <c r="P250" i="7" a="1"/>
  <c r="Q158" i="6" a="1"/>
  <c r="Q204" i="6" a="1"/>
  <c r="Q154" i="6" a="1"/>
  <c r="Q174" i="7" a="1"/>
  <c r="P166" i="7" a="1"/>
  <c r="Q130" i="7" a="1"/>
  <c r="P150" i="6" a="1"/>
  <c r="P177" i="7" a="1"/>
  <c r="Q137" i="6" a="1"/>
  <c r="P160" i="7" a="1"/>
  <c r="P144" i="6" a="1"/>
  <c r="P157" i="6" a="1"/>
  <c r="P164" i="6" a="1"/>
  <c r="P154" i="7" a="1"/>
  <c r="P262" i="7" a="1"/>
  <c r="P171" i="7" a="1"/>
  <c r="Q145" i="7" a="1"/>
  <c r="Q129" i="7" a="1"/>
  <c r="Q134" i="6" a="1"/>
  <c r="Q166" i="7" a="1"/>
  <c r="Q163" i="7" a="1"/>
  <c r="P152" i="7" a="1"/>
  <c r="Q190" i="6" a="1"/>
  <c r="Q149" i="6" a="1"/>
  <c r="P180" i="6" a="1"/>
  <c r="Q155" i="6" a="1"/>
  <c r="Q130" i="6" a="1"/>
  <c r="P127" i="6" a="1"/>
  <c r="Q165" i="7" a="1"/>
  <c r="P148" i="6" a="1"/>
  <c r="P202" i="7" a="1"/>
  <c r="P136" i="7" a="1"/>
  <c r="P131" i="6" a="1"/>
  <c r="P128" i="6" a="1"/>
  <c r="P145" i="7" a="1"/>
  <c r="Q227" i="6" a="1"/>
  <c r="Q155" i="7" a="1"/>
  <c r="Q153" i="6" a="1"/>
  <c r="P146" i="6" a="1"/>
  <c r="Q238" i="6" a="1"/>
  <c r="P166" i="6" a="1"/>
  <c r="Q156" i="7" a="1"/>
  <c r="P156" i="7" a="1"/>
  <c r="P149" i="7" a="1"/>
  <c r="P227" i="6" a="1"/>
  <c r="Q131" i="6" a="1"/>
  <c r="P175" i="7" a="1"/>
  <c r="P165" i="7" a="1"/>
  <c r="P131" i="7" a="1"/>
  <c r="P250" i="6" a="1"/>
  <c r="Q168" i="6" a="1"/>
  <c r="Q147" i="6" a="1"/>
  <c r="Q181" i="6" a="1"/>
  <c r="P143" i="7" a="1"/>
  <c r="P170" i="7" a="1"/>
  <c r="Q169" i="7" a="1"/>
  <c r="Q180" i="6" a="1"/>
  <c r="Q156" i="6" a="1"/>
  <c r="Q177" i="7" a="1"/>
  <c r="Q133" i="6" a="1"/>
  <c r="P179" i="6" a="1"/>
  <c r="P142" i="6" a="1"/>
  <c r="Q159" i="7" a="1"/>
  <c r="Q162" i="6" a="1"/>
  <c r="Q129" i="6" a="1"/>
  <c r="P152" i="6" a="1"/>
  <c r="P129" i="7" a="1"/>
  <c r="P146" i="7" a="1"/>
  <c r="P153" i="7" a="1"/>
  <c r="P162" i="7" a="1"/>
  <c r="P136" i="6" a="1"/>
  <c r="P160" i="6" a="1"/>
  <c r="Q147" i="7" a="1"/>
  <c r="P214" i="6" a="1"/>
  <c r="Q149" i="7" a="1"/>
  <c r="P163" i="6" a="1"/>
  <c r="Q178" i="6" a="1"/>
  <c r="P178" i="7" a="1"/>
  <c r="Q168" i="7" a="1"/>
  <c r="Q127" i="6" a="1"/>
  <c r="P263" i="1" a="1"/>
  <c r="Q262" i="6" a="1"/>
  <c r="Q169" i="6" a="1"/>
  <c r="P148" i="7" a="1"/>
  <c r="P158" i="6" a="1"/>
  <c r="Q139" i="7" a="1"/>
  <c r="Q165" i="6" a="1"/>
  <c r="P144" i="7" a="1"/>
  <c r="P127" i="7" a="1"/>
  <c r="P262" i="6" a="1"/>
  <c r="Q128" i="7" a="1"/>
  <c r="Q202" i="7" a="1"/>
  <c r="P238" i="7" a="1"/>
  <c r="Q143" i="7" a="1"/>
  <c r="Q160" i="7" a="1"/>
  <c r="P130" i="7" a="1"/>
  <c r="Q146" i="6" a="1"/>
  <c r="Q179" i="6" a="1"/>
  <c r="P151" i="7" a="1"/>
  <c r="P176" i="7" a="1"/>
  <c r="P128" i="7" a="1"/>
  <c r="P169" i="6" a="1"/>
  <c r="P135" i="7" a="1"/>
  <c r="P155" i="7" a="1"/>
  <c r="P132" i="7" a="1"/>
  <c r="Q157" i="7" a="1"/>
  <c r="Q161" i="7" a="1"/>
  <c r="Q154" i="7" a="1"/>
  <c r="Q136" i="6" a="1"/>
  <c r="P173" i="7" a="1"/>
  <c r="P140" i="6" a="1"/>
  <c r="P135" i="6" a="1"/>
  <c r="Q151" i="6" a="1"/>
  <c r="Q262" i="7" a="1"/>
  <c r="P138" i="6" a="1"/>
  <c r="P168" i="7" a="1"/>
  <c r="Q226" i="6" a="1"/>
  <c r="Q142" i="6" a="1"/>
  <c r="P139" i="6" a="1"/>
  <c r="P138" i="7" a="1"/>
  <c r="Q144" i="7" a="1"/>
  <c r="P159" i="7" a="1"/>
  <c r="P141" i="6" a="1"/>
  <c r="P145" i="6" a="1"/>
  <c r="P178" i="6" a="1"/>
  <c r="Q132" i="6" a="1"/>
  <c r="Q190" i="7" a="1"/>
  <c r="Q136" i="7" a="1"/>
  <c r="Q145" i="6" a="1"/>
  <c r="P151" i="6" a="1"/>
  <c r="Q135" i="6" a="1"/>
  <c r="Q238" i="7" a="1"/>
  <c r="P140" i="7" a="1"/>
  <c r="Q139" i="6" a="1"/>
  <c r="Q148" i="7" a="1"/>
  <c r="P153" i="6" a="1"/>
  <c r="Q128" i="6" a="1"/>
  <c r="P204" i="6" a="1"/>
  <c r="Q214" i="6" a="1"/>
  <c r="Q144" i="6" a="1"/>
  <c r="Q143" i="6" a="1"/>
  <c r="P163" i="7" a="1"/>
  <c r="Q250" i="6" a="1"/>
  <c r="P167" i="6" a="1"/>
  <c r="P158" i="7" a="1"/>
  <c r="P214" i="7" a="1"/>
  <c r="Q171" i="7" a="1"/>
  <c r="Q138" i="6" a="1"/>
  <c r="P226" i="6" a="1"/>
  <c r="Q175" i="7" a="1"/>
  <c r="Q146" i="7" a="1"/>
  <c r="Q158" i="7" a="1"/>
  <c r="Q157" i="6" a="1"/>
  <c r="P170" i="6" a="1"/>
  <c r="P134" i="7" a="1"/>
  <c r="Q141" i="7" a="1"/>
  <c r="P190" i="6" a="1"/>
  <c r="P130" i="6" a="1"/>
  <c r="Q250" i="7" a="1"/>
  <c r="Q164" i="7" a="1"/>
  <c r="Q131" i="7" a="1"/>
  <c r="P147" i="7" a="1"/>
  <c r="Q202" i="6" a="1"/>
  <c r="Q127" i="7" a="1"/>
  <c r="Q135" i="7" a="1"/>
  <c r="P202" i="6" a="1"/>
  <c r="P181" i="6" a="1"/>
  <c r="Q170" i="6" a="1"/>
  <c r="Q132" i="7" a="1"/>
  <c r="P172" i="7" a="1"/>
  <c r="Q263" i="1" a="1"/>
  <c r="Q133" i="7" a="1"/>
  <c r="P238" i="6" a="1"/>
  <c r="Q172" i="7" a="1"/>
  <c r="P191" i="6" a="1"/>
  <c r="P165" i="6" a="1"/>
  <c r="Q226" i="7" a="1"/>
  <c r="P169" i="7" a="1"/>
  <c r="P226" i="7" a="1"/>
  <c r="P159" i="6" a="1"/>
  <c r="Q152" i="6" a="1"/>
  <c r="Q176" i="7" a="1"/>
  <c r="P133" i="6" a="1"/>
  <c r="Q164" i="6" a="1"/>
  <c r="Q161" i="6" a="1"/>
  <c r="Q150" i="6" a="1"/>
  <c r="Q152" i="7" a="1"/>
  <c r="P129" i="6" a="1"/>
  <c r="Q173" i="7" a="1"/>
  <c r="P168" i="6" a="1"/>
  <c r="P142" i="7" a="1"/>
  <c r="P149" i="6" a="1"/>
  <c r="P156" i="6" a="1"/>
  <c r="P190" i="7" a="1"/>
  <c r="Q203" i="6" a="1"/>
  <c r="Q214" i="7" a="1"/>
  <c r="P203" i="6" a="1"/>
  <c r="Q151" i="7" a="1"/>
  <c r="P137" i="7" a="1"/>
  <c r="P162" i="6" a="1"/>
  <c r="Q170" i="7" a="1"/>
  <c r="Q166" i="6" a="1"/>
  <c r="P154" i="6" a="1"/>
  <c r="Q191" i="6" a="1"/>
  <c r="P141" i="7" a="1"/>
  <c r="Q142" i="7" a="1"/>
  <c r="Q140" i="7" a="1"/>
  <c r="Q167" i="7" a="1"/>
  <c r="Q140" i="6" a="1"/>
  <c r="P133" i="7" a="1"/>
  <c r="Q162" i="7" a="1"/>
  <c r="P139" i="7" a="1"/>
  <c r="P164" i="7" a="1"/>
  <c r="Q148" i="6" a="1"/>
  <c r="Q160" i="6" a="1"/>
  <c r="P161" i="6" a="1"/>
  <c r="Q141" i="6" a="1"/>
  <c r="P137" i="6" a="1"/>
  <c r="P150" i="7" a="1"/>
  <c r="M271" i="7" l="1"/>
  <c r="M272" i="7" s="1"/>
  <c r="M273" i="7" s="1"/>
  <c r="M269" i="7"/>
  <c r="F79" i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Q178" i="1" a="1"/>
  <c r="Q266" i="1" a="1"/>
  <c r="P238" i="1" a="1"/>
  <c r="P236" i="1" a="1"/>
  <c r="P215" i="7" a="1"/>
  <c r="Q237" i="1" a="1"/>
  <c r="P193" i="6" a="1"/>
  <c r="Q228" i="6" a="1"/>
  <c r="Q270" i="1" a="1"/>
  <c r="P191" i="7" a="1"/>
  <c r="P234" i="1" a="1"/>
  <c r="Q190" i="1" a="1"/>
  <c r="Q263" i="6" a="1"/>
  <c r="Q179" i="1" a="1"/>
  <c r="P179" i="7" a="1"/>
  <c r="P251" i="7" a="1"/>
  <c r="Q129" i="1" a="1"/>
  <c r="Q128" i="1" a="1"/>
  <c r="Q264" i="1" a="1"/>
  <c r="P179" i="1" a="1"/>
  <c r="Q130" i="1" a="1"/>
  <c r="Q202" i="1" a="1"/>
  <c r="Q166" i="1" a="1"/>
  <c r="Q171" i="6" a="1"/>
  <c r="Q182" i="6" a="1"/>
  <c r="Q236" i="1" a="1"/>
  <c r="Q238" i="1" a="1"/>
  <c r="Q214" i="1" a="1"/>
  <c r="Q250" i="1" a="1"/>
  <c r="P269" i="1" a="1"/>
  <c r="P202" i="1" a="1"/>
  <c r="P266" i="1" a="1"/>
  <c r="Q215" i="7" a="1"/>
  <c r="Q203" i="1" a="1"/>
  <c r="Q205" i="6" a="1"/>
  <c r="P228" i="6" a="1"/>
  <c r="P182" i="6" a="1"/>
  <c r="Q263" i="7" a="1"/>
  <c r="P203" i="1" a="1"/>
  <c r="P228" i="1" a="1"/>
  <c r="Q239" i="7" a="1"/>
  <c r="Q251" i="6" a="1"/>
  <c r="P233" i="1" a="1"/>
  <c r="Q154" i="1" a="1"/>
  <c r="P171" i="6" a="1"/>
  <c r="Q215" i="6" a="1"/>
  <c r="P215" i="6" a="1"/>
  <c r="Q142" i="1" a="1"/>
  <c r="P227" i="7" a="1"/>
  <c r="P230" i="1" a="1"/>
  <c r="P128" i="1" a="1"/>
  <c r="P226" i="1" a="1"/>
  <c r="Q228" i="1" a="1"/>
  <c r="Q203" i="7" a="1"/>
  <c r="Q191" i="7" a="1"/>
  <c r="Q179" i="7" a="1"/>
  <c r="P239" i="6" a="1"/>
  <c r="P205" i="6" a="1"/>
  <c r="P231" i="1" a="1"/>
  <c r="P232" i="1" a="1"/>
  <c r="P127" i="1" a="1"/>
  <c r="P264" i="1" a="1"/>
  <c r="Q235" i="1" a="1"/>
  <c r="P250" i="1" a="1"/>
  <c r="P190" i="1" a="1"/>
  <c r="P142" i="1" a="1"/>
  <c r="Q267" i="1" a="1"/>
  <c r="P237" i="1" a="1"/>
  <c r="P192" i="6" a="1"/>
  <c r="P181" i="1" a="1"/>
  <c r="P154" i="1" a="1"/>
  <c r="Q268" i="1" a="1"/>
  <c r="P166" i="1" a="1"/>
  <c r="Q181" i="1" a="1"/>
  <c r="P183" i="6" a="1"/>
  <c r="Q226" i="1" a="1"/>
  <c r="P178" i="1" a="1"/>
  <c r="P130" i="1" a="1"/>
  <c r="P129" i="1" a="1"/>
  <c r="P251" i="6" a="1"/>
  <c r="P263" i="6" a="1"/>
  <c r="P263" i="7" a="1"/>
  <c r="P214" i="1" a="1"/>
  <c r="Q269" i="1" a="1"/>
  <c r="Q271" i="1" a="1"/>
  <c r="Q251" i="7" a="1"/>
  <c r="P180" i="1" a="1"/>
  <c r="P270" i="1" a="1"/>
  <c r="P239" i="7" a="1"/>
  <c r="Q127" i="1" a="1"/>
  <c r="Q193" i="6" a="1"/>
  <c r="P271" i="1" a="1"/>
  <c r="P268" i="1" a="1"/>
  <c r="Q239" i="6" a="1"/>
  <c r="Q180" i="1" a="1"/>
  <c r="P235" i="1" a="1"/>
  <c r="Q183" i="6" a="1"/>
  <c r="P267" i="1" a="1"/>
  <c r="Q227" i="7" a="1"/>
  <c r="P203" i="7" a="1"/>
  <c r="Q192" i="6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Q194" i="6" a="1"/>
  <c r="Q191" i="1" a="1"/>
  <c r="P131" i="1" a="1"/>
  <c r="Q155" i="1" a="1"/>
  <c r="Q251" i="1" a="1"/>
  <c r="P272" i="1" a="1"/>
  <c r="P228" i="7" a="1"/>
  <c r="P172" i="6" a="1"/>
  <c r="P204" i="1" a="1"/>
  <c r="P184" i="6" a="1"/>
  <c r="Q240" i="6" a="1"/>
  <c r="Q204" i="1" a="1"/>
  <c r="Q143" i="1" a="1"/>
  <c r="Q204" i="7" a="1"/>
  <c r="P240" i="6" a="1"/>
  <c r="Q228" i="7" a="1"/>
  <c r="P191" i="1" a="1"/>
  <c r="Q172" i="6" a="1"/>
  <c r="Q234" i="1" a="1"/>
  <c r="Q206" i="6" a="1"/>
  <c r="Q216" i="6" a="1"/>
  <c r="Q215" i="1" a="1"/>
  <c r="P252" i="7" a="1"/>
  <c r="Q264" i="7" a="1"/>
  <c r="P216" i="7" a="1"/>
  <c r="Q167" i="1" a="1"/>
  <c r="Q272" i="1" a="1"/>
  <c r="P215" i="1" a="1"/>
  <c r="Q182" i="1" a="1"/>
  <c r="Q252" i="7" a="1"/>
  <c r="Q184" i="6" a="1"/>
  <c r="P206" i="6" a="1"/>
  <c r="P155" i="1" a="1"/>
  <c r="Q131" i="1" a="1"/>
  <c r="P182" i="1" a="1"/>
  <c r="P204" i="7" a="1"/>
  <c r="P194" i="6" a="1"/>
  <c r="Q229" i="6" a="1"/>
  <c r="P239" i="1" a="1"/>
  <c r="P180" i="7" a="1"/>
  <c r="Q252" i="6" a="1"/>
  <c r="P216" i="6" a="1"/>
  <c r="P229" i="6" a="1"/>
  <c r="Q240" i="7" a="1"/>
  <c r="Q264" i="6" a="1"/>
  <c r="P167" i="1" a="1"/>
  <c r="P264" i="7" a="1"/>
  <c r="P192" i="7" a="1"/>
  <c r="P264" i="6" a="1"/>
  <c r="Q180" i="7" a="1"/>
  <c r="P252" i="6" a="1"/>
  <c r="Q192" i="7" a="1"/>
  <c r="Q216" i="7" a="1"/>
  <c r="P240" i="7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80" i="7" s="1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Q230" i="6" a="1"/>
  <c r="Q216" i="1" a="1"/>
  <c r="Q265" i="7" a="1"/>
  <c r="P168" i="1" a="1"/>
  <c r="P205" i="1" a="1"/>
  <c r="Q181" i="7" a="1"/>
  <c r="Q217" i="6" a="1"/>
  <c r="P241" i="7" a="1"/>
  <c r="Q253" i="6" a="1"/>
  <c r="P185" i="6" a="1"/>
  <c r="Q195" i="6" a="1"/>
  <c r="P265" i="6" a="1"/>
  <c r="P156" i="1" a="1"/>
  <c r="Q265" i="6" a="1"/>
  <c r="P173" i="6" a="1"/>
  <c r="Q132" i="1" a="1"/>
  <c r="P265" i="7" a="1"/>
  <c r="P193" i="7" a="1"/>
  <c r="Q252" i="1" a="1"/>
  <c r="Q253" i="7" a="1"/>
  <c r="P217" i="6" a="1"/>
  <c r="P205" i="7" a="1"/>
  <c r="P253" i="6" a="1"/>
  <c r="Q173" i="6" a="1"/>
  <c r="P217" i="7" a="1"/>
  <c r="P192" i="1" a="1"/>
  <c r="Q229" i="7" a="1"/>
  <c r="Q241" i="6" a="1"/>
  <c r="P230" i="6" a="1"/>
  <c r="P195" i="6" a="1"/>
  <c r="Q273" i="1" a="1"/>
  <c r="Q241" i="7" a="1"/>
  <c r="Q193" i="7" a="1"/>
  <c r="P216" i="1" a="1"/>
  <c r="P253" i="7" a="1"/>
  <c r="P241" i="6" a="1"/>
  <c r="P207" i="6" a="1"/>
  <c r="Q207" i="6" a="1"/>
  <c r="Q185" i="6" a="1"/>
  <c r="Q183" i="1" a="1"/>
  <c r="Q217" i="7" a="1"/>
  <c r="P132" i="1" a="1"/>
  <c r="P240" i="1" a="1"/>
  <c r="P144" i="1" a="1"/>
  <c r="Q205" i="7" a="1"/>
  <c r="Q156" i="1" a="1"/>
  <c r="Q205" i="1" a="1"/>
  <c r="P181" i="7" a="1"/>
  <c r="Q168" i="1" a="1"/>
  <c r="P183" i="1" a="1"/>
  <c r="P229" i="7" a="1"/>
  <c r="Q192" i="1" a="1"/>
  <c r="Q144" i="1" a="1"/>
  <c r="P273" i="1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L281" i="7"/>
  <c r="N281" i="7" s="1"/>
  <c r="N279" i="6"/>
  <c r="L280" i="6"/>
  <c r="L281" i="6" s="1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P196" i="6" a="1"/>
  <c r="Q182" i="7" a="1"/>
  <c r="Q208" i="6" a="1"/>
  <c r="Q266" i="6" a="1"/>
  <c r="Q157" i="1" a="1"/>
  <c r="P169" i="1" a="1"/>
  <c r="P157" i="1" a="1"/>
  <c r="Q218" i="7" a="1"/>
  <c r="P266" i="6" a="1"/>
  <c r="P269" i="6" a="1"/>
  <c r="P218" i="7" a="1"/>
  <c r="Q230" i="7" a="1"/>
  <c r="P242" i="6" a="1"/>
  <c r="Q254" i="6" a="1"/>
  <c r="P206" i="7" a="1"/>
  <c r="P174" i="6" a="1"/>
  <c r="P266" i="7" a="1"/>
  <c r="Q242" i="6" a="1"/>
  <c r="Q266" i="7" a="1"/>
  <c r="Q253" i="1" a="1"/>
  <c r="Q194" i="7" a="1"/>
  <c r="Q269" i="6" a="1"/>
  <c r="P206" i="1" a="1"/>
  <c r="P186" i="6" a="1"/>
  <c r="Q193" i="1" a="1"/>
  <c r="Q133" i="1" a="1"/>
  <c r="Q169" i="1" a="1"/>
  <c r="P193" i="1" a="1"/>
  <c r="Q206" i="7" a="1"/>
  <c r="Q242" i="7" a="1"/>
  <c r="P182" i="7" a="1"/>
  <c r="Q241" i="1" a="1"/>
  <c r="Q268" i="6" a="1"/>
  <c r="P241" i="1" a="1"/>
  <c r="P254" i="7" a="1"/>
  <c r="Q196" i="6" a="1"/>
  <c r="Q186" i="6" a="1"/>
  <c r="Q231" i="6" a="1"/>
  <c r="Q206" i="1" a="1"/>
  <c r="P253" i="1" a="1"/>
  <c r="Q174" i="6" a="1"/>
  <c r="Q184" i="1" a="1"/>
  <c r="P184" i="1" a="1"/>
  <c r="P230" i="7" a="1"/>
  <c r="P208" i="6" a="1"/>
  <c r="P254" i="6" a="1"/>
  <c r="P145" i="1" a="1"/>
  <c r="P231" i="6" a="1"/>
  <c r="P194" i="7" a="1"/>
  <c r="Q218" i="6" a="1"/>
  <c r="P242" i="7" a="1"/>
  <c r="Q217" i="1" a="1"/>
  <c r="Q254" i="7" a="1"/>
  <c r="P268" i="6" a="1"/>
  <c r="Q145" i="1" a="1"/>
  <c r="P133" i="1" a="1"/>
  <c r="P218" i="6" a="1"/>
  <c r="P217" i="1" a="1"/>
  <c r="L282" i="6" l="1"/>
  <c r="N281" i="6"/>
  <c r="Q208" i="6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L282" i="7"/>
  <c r="N280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Q209" i="6" a="1"/>
  <c r="P197" i="6" a="1"/>
  <c r="Q218" i="1" a="1"/>
  <c r="P267" i="6" a="1"/>
  <c r="Q270" i="6" a="1"/>
  <c r="Q219" i="6" a="1"/>
  <c r="Q183" i="7" a="1"/>
  <c r="Q242" i="1" a="1"/>
  <c r="Q197" i="6" a="1"/>
  <c r="P146" i="1" a="1"/>
  <c r="P267" i="7" a="1"/>
  <c r="P255" i="7" a="1"/>
  <c r="Q231" i="7" a="1"/>
  <c r="P187" i="6" a="1"/>
  <c r="Q207" i="1" a="1"/>
  <c r="P255" i="6" a="1"/>
  <c r="Q158" i="1" a="1"/>
  <c r="P185" i="1" a="1"/>
  <c r="Q187" i="6" a="1"/>
  <c r="P207" i="1" a="1"/>
  <c r="P218" i="1" a="1"/>
  <c r="P270" i="6" a="1"/>
  <c r="Q255" i="6" a="1"/>
  <c r="Q146" i="1" a="1"/>
  <c r="P269" i="7" a="1"/>
  <c r="P242" i="1" a="1"/>
  <c r="Q219" i="7" a="1"/>
  <c r="P232" i="6" a="1"/>
  <c r="Q170" i="1" a="1"/>
  <c r="Q255" i="7" a="1"/>
  <c r="P268" i="7" a="1"/>
  <c r="P231" i="7" a="1"/>
  <c r="Q267" i="7" a="1"/>
  <c r="Q185" i="1" a="1"/>
  <c r="Q267" i="6" a="1"/>
  <c r="Q232" i="6" a="1"/>
  <c r="Q254" i="1" a="1"/>
  <c r="Q269" i="7" a="1"/>
  <c r="P158" i="1" a="1"/>
  <c r="Q207" i="7" a="1"/>
  <c r="P209" i="6" a="1"/>
  <c r="P175" i="6" a="1"/>
  <c r="Q175" i="6" a="1"/>
  <c r="P195" i="7" a="1"/>
  <c r="P219" i="6" a="1"/>
  <c r="P243" i="7" a="1"/>
  <c r="P254" i="1" a="1"/>
  <c r="Q268" i="7" a="1"/>
  <c r="P207" i="7" a="1"/>
  <c r="P243" i="6" a="1"/>
  <c r="Q134" i="1" a="1"/>
  <c r="Q243" i="7" a="1"/>
  <c r="Q194" i="1" a="1"/>
  <c r="Q243" i="6" a="1"/>
  <c r="P134" i="1" a="1"/>
  <c r="Q195" i="7" a="1"/>
  <c r="P219" i="7" a="1"/>
  <c r="P194" i="1" a="1"/>
  <c r="P183" i="7" a="1"/>
  <c r="P170" i="1" a="1"/>
  <c r="L283" i="7" l="1"/>
  <c r="N282" i="7"/>
  <c r="N282" i="6"/>
  <c r="L283" i="6"/>
  <c r="P232" i="6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N280" i="1"/>
  <c r="L281" i="1"/>
  <c r="N281" i="1" s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Q210" i="6" a="1"/>
  <c r="P188" i="6" a="1"/>
  <c r="P208" i="7" a="1"/>
  <c r="Q219" i="1" a="1"/>
  <c r="P243" i="1" a="1"/>
  <c r="P210" i="6" a="1"/>
  <c r="Q244" i="7" a="1"/>
  <c r="P270" i="7" a="1"/>
  <c r="Q195" i="1" a="1"/>
  <c r="Q220" i="6" a="1"/>
  <c r="P135" i="1" a="1"/>
  <c r="Q232" i="7" a="1"/>
  <c r="P159" i="1" a="1"/>
  <c r="Q256" i="6" a="1"/>
  <c r="P255" i="1" a="1"/>
  <c r="Q147" i="1" a="1"/>
  <c r="P220" i="7" a="1"/>
  <c r="P244" i="7" a="1"/>
  <c r="Q198" i="6" a="1"/>
  <c r="Q184" i="7" a="1"/>
  <c r="P271" i="6" a="1"/>
  <c r="Q233" i="6" a="1"/>
  <c r="P256" i="7" a="1"/>
  <c r="P220" i="6" a="1"/>
  <c r="P232" i="7" a="1"/>
  <c r="Q244" i="6" a="1"/>
  <c r="P256" i="6" a="1"/>
  <c r="P184" i="7" a="1"/>
  <c r="P219" i="1" a="1"/>
  <c r="P198" i="6" a="1"/>
  <c r="P186" i="1" a="1"/>
  <c r="P176" i="6" a="1"/>
  <c r="P171" i="1" a="1"/>
  <c r="Q243" i="1" a="1"/>
  <c r="Q255" i="1" a="1"/>
  <c r="P244" i="6" a="1"/>
  <c r="P233" i="6" a="1"/>
  <c r="Q270" i="7" a="1"/>
  <c r="Q171" i="1" a="1"/>
  <c r="P147" i="1" a="1"/>
  <c r="Q220" i="7" a="1"/>
  <c r="Q159" i="1" a="1"/>
  <c r="P208" i="1" a="1"/>
  <c r="P195" i="1" a="1"/>
  <c r="P196" i="7" a="1"/>
  <c r="Q256" i="7" a="1"/>
  <c r="Q208" i="7" a="1"/>
  <c r="Q135" i="1" a="1"/>
  <c r="Q208" i="1" a="1"/>
  <c r="Q186" i="1" a="1"/>
  <c r="Q271" i="6" a="1"/>
  <c r="Q196" i="7" a="1"/>
  <c r="Q188" i="6" a="1"/>
  <c r="Q176" i="6" a="1"/>
  <c r="L284" i="7" l="1"/>
  <c r="N283" i="7"/>
  <c r="N283" i="6"/>
  <c r="L284" i="6"/>
  <c r="P210" i="6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P272" i="6" a="1"/>
  <c r="P221" i="7" a="1"/>
  <c r="Q196" i="1" a="1"/>
  <c r="P271" i="7" a="1"/>
  <c r="P187" i="1" a="1"/>
  <c r="P148" i="1" a="1"/>
  <c r="Q220" i="1" a="1"/>
  <c r="P220" i="1" a="1"/>
  <c r="P234" i="6" a="1"/>
  <c r="P199" i="6" a="1"/>
  <c r="P196" i="1" a="1"/>
  <c r="Q257" i="6" a="1"/>
  <c r="Q160" i="1" a="1"/>
  <c r="Q185" i="7" a="1"/>
  <c r="P245" i="6" a="1"/>
  <c r="P256" i="1" a="1"/>
  <c r="P233" i="7" a="1"/>
  <c r="Q256" i="1" a="1"/>
  <c r="Q221" i="7" a="1"/>
  <c r="P172" i="1" a="1"/>
  <c r="Q245" i="7" a="1"/>
  <c r="P257" i="7" a="1"/>
  <c r="Q189" i="6" a="1"/>
  <c r="Q221" i="6" a="1"/>
  <c r="Q197" i="7" a="1"/>
  <c r="Q136" i="1" a="1"/>
  <c r="Q199" i="6" a="1"/>
  <c r="P189" i="6" a="1"/>
  <c r="Q271" i="7" a="1"/>
  <c r="Q187" i="1" a="1"/>
  <c r="P221" i="6" a="1"/>
  <c r="Q244" i="1" a="1"/>
  <c r="P209" i="1" a="1"/>
  <c r="Q273" i="7" a="1"/>
  <c r="Q209" i="7" a="1"/>
  <c r="P177" i="6" a="1"/>
  <c r="P257" i="6" a="1"/>
  <c r="Q245" i="6" a="1"/>
  <c r="P160" i="1" a="1"/>
  <c r="Q272" i="6" a="1"/>
  <c r="P136" i="1" a="1"/>
  <c r="P272" i="7" a="1"/>
  <c r="P197" i="7" a="1"/>
  <c r="P244" i="1" a="1"/>
  <c r="Q257" i="7" a="1"/>
  <c r="Q172" i="1" a="1"/>
  <c r="Q209" i="1" a="1"/>
  <c r="P245" i="7" a="1"/>
  <c r="Q148" i="1" a="1"/>
  <c r="Q234" i="6" a="1"/>
  <c r="P209" i="7" a="1"/>
  <c r="Q233" i="7" a="1"/>
  <c r="P211" i="6" a="1"/>
  <c r="Q177" i="6" a="1"/>
  <c r="P185" i="7" a="1"/>
  <c r="P273" i="7" a="1"/>
  <c r="Q272" i="7" a="1"/>
  <c r="Q211" i="6" a="1"/>
  <c r="N284" i="6" l="1"/>
  <c r="L285" i="6"/>
  <c r="N285" i="6" s="1"/>
  <c r="N284" i="7"/>
  <c r="L285" i="7"/>
  <c r="N285" i="7" s="1"/>
  <c r="L283" i="1"/>
  <c r="N282" i="1"/>
  <c r="P221" i="6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P257" i="1" a="1"/>
  <c r="Q210" i="7" a="1"/>
  <c r="Q188" i="1" a="1"/>
  <c r="P258" i="6" a="1"/>
  <c r="P245" i="1" a="1"/>
  <c r="Q222" i="7" a="1"/>
  <c r="P200" i="6" a="1"/>
  <c r="Q186" i="7" a="1"/>
  <c r="P149" i="1" a="1"/>
  <c r="P235" i="6" a="1"/>
  <c r="Q161" i="1" a="1"/>
  <c r="P222" i="6" a="1"/>
  <c r="P234" i="7" a="1"/>
  <c r="P246" i="6" a="1"/>
  <c r="Q173" i="1" a="1"/>
  <c r="Q235" i="6" a="1"/>
  <c r="P222" i="7" a="1"/>
  <c r="P197" i="1" a="1"/>
  <c r="P273" i="6" a="1"/>
  <c r="P198" i="7" a="1"/>
  <c r="P246" i="7" a="1"/>
  <c r="P137" i="1" a="1"/>
  <c r="P258" i="7" a="1"/>
  <c r="P221" i="1" a="1"/>
  <c r="Q246" i="6" a="1"/>
  <c r="P212" i="6" a="1"/>
  <c r="Q197" i="1" a="1"/>
  <c r="Q258" i="7" a="1"/>
  <c r="Q257" i="1" a="1"/>
  <c r="Q210" i="1" a="1"/>
  <c r="Q149" i="1" a="1"/>
  <c r="Q246" i="7" a="1"/>
  <c r="Q200" i="6" a="1"/>
  <c r="P161" i="1" a="1"/>
  <c r="Q273" i="6" a="1"/>
  <c r="Q245" i="1" a="1"/>
  <c r="Q221" i="1" a="1"/>
  <c r="P210" i="1" a="1"/>
  <c r="Q137" i="1" a="1"/>
  <c r="Q198" i="7" a="1"/>
  <c r="P173" i="1" a="1"/>
  <c r="P210" i="7" a="1"/>
  <c r="Q258" i="6" a="1"/>
  <c r="Q222" i="6" a="1"/>
  <c r="Q234" i="7" a="1"/>
  <c r="Q212" i="6" a="1"/>
  <c r="P188" i="1" a="1"/>
  <c r="P186" i="7" a="1"/>
  <c r="N283" i="1" l="1"/>
  <c r="L284" i="1"/>
  <c r="P235" i="6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P259" i="7" a="1"/>
  <c r="P235" i="7" a="1"/>
  <c r="Q223" i="6" a="1"/>
  <c r="P150" i="1" a="1"/>
  <c r="P211" i="1" a="1"/>
  <c r="P223" i="6" a="1"/>
  <c r="Q223" i="7" a="1"/>
  <c r="P236" i="6" a="1"/>
  <c r="Q259" i="6" a="1"/>
  <c r="Q187" i="7" a="1"/>
  <c r="Q213" i="6" a="1"/>
  <c r="Q246" i="1" a="1"/>
  <c r="P162" i="1" a="1"/>
  <c r="Q222" i="1" a="1"/>
  <c r="P201" i="6" a="1"/>
  <c r="P246" i="1" a="1"/>
  <c r="Q235" i="7" a="1"/>
  <c r="P258" i="1" a="1"/>
  <c r="Q199" i="7" a="1"/>
  <c r="Q174" i="1" a="1"/>
  <c r="P247" i="6" a="1"/>
  <c r="P187" i="7" a="1"/>
  <c r="P138" i="1" a="1"/>
  <c r="Q211" i="7" a="1"/>
  <c r="Q258" i="1" a="1"/>
  <c r="Q247" i="7" a="1"/>
  <c r="Q259" i="7" a="1"/>
  <c r="P211" i="7" a="1"/>
  <c r="Q138" i="1" a="1"/>
  <c r="P223" i="7" a="1"/>
  <c r="P247" i="7" a="1"/>
  <c r="P199" i="7" a="1"/>
  <c r="Q189" i="1" a="1"/>
  <c r="Q211" i="1" a="1"/>
  <c r="P174" i="1" a="1"/>
  <c r="P189" i="1" a="1"/>
  <c r="P259" i="6" a="1"/>
  <c r="Q201" i="6" a="1"/>
  <c r="P213" i="6" a="1"/>
  <c r="Q150" i="1" a="1"/>
  <c r="Q198" i="1" a="1"/>
  <c r="P198" i="1" a="1"/>
  <c r="Q162" i="1" a="1"/>
  <c r="P222" i="1" a="1"/>
  <c r="Q236" i="6" a="1"/>
  <c r="Q247" i="6" a="1"/>
  <c r="N284" i="1" l="1"/>
  <c r="L285" i="1"/>
  <c r="N285" i="1" s="1"/>
  <c r="Q236" i="6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223" i="1" a="1"/>
  <c r="Q175" i="1" a="1"/>
  <c r="Q248" i="7" a="1"/>
  <c r="P259" i="1" a="1"/>
  <c r="P223" i="1" a="1"/>
  <c r="P163" i="1" a="1"/>
  <c r="Q199" i="1" a="1"/>
  <c r="P224" i="7" a="1"/>
  <c r="P260" i="6" a="1"/>
  <c r="P212" i="7" a="1"/>
  <c r="Q247" i="1" a="1"/>
  <c r="Q151" i="1" a="1"/>
  <c r="Q200" i="7" a="1"/>
  <c r="Q237" i="6" a="1"/>
  <c r="P175" i="1" a="1"/>
  <c r="P139" i="1" a="1"/>
  <c r="P260" i="7" a="1"/>
  <c r="Q224" i="6" a="1"/>
  <c r="P237" i="6" a="1"/>
  <c r="Q212" i="1" a="1"/>
  <c r="P212" i="1" a="1"/>
  <c r="Q188" i="7" a="1"/>
  <c r="Q224" i="7" a="1"/>
  <c r="Q139" i="1" a="1"/>
  <c r="Q248" i="6" a="1"/>
  <c r="Q236" i="7" a="1"/>
  <c r="P199" i="1" a="1"/>
  <c r="Q212" i="7" a="1"/>
  <c r="P247" i="1" a="1"/>
  <c r="P188" i="7" a="1"/>
  <c r="Q260" i="7" a="1"/>
  <c r="P224" i="6" a="1"/>
  <c r="P200" i="7" a="1"/>
  <c r="Q163" i="1" a="1"/>
  <c r="P151" i="1" a="1"/>
  <c r="Q260" i="6" a="1"/>
  <c r="Q259" i="1" a="1"/>
  <c r="P248" i="7" a="1"/>
  <c r="P248" i="6" a="1"/>
  <c r="P236" i="7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P249" i="6" a="1"/>
  <c r="Q213" i="1" a="1"/>
  <c r="P237" i="7" a="1"/>
  <c r="Q225" i="6" a="1"/>
  <c r="P213" i="7" a="1"/>
  <c r="P152" i="1" a="1"/>
  <c r="P260" i="1" a="1"/>
  <c r="Q237" i="7" a="1"/>
  <c r="P261" i="6" a="1"/>
  <c r="Q213" i="7" a="1"/>
  <c r="P225" i="6" a="1"/>
  <c r="Q152" i="1" a="1"/>
  <c r="Q248" i="1" a="1"/>
  <c r="Q189" i="7" a="1"/>
  <c r="P213" i="1" a="1"/>
  <c r="P164" i="1" a="1"/>
  <c r="P261" i="7" a="1"/>
  <c r="P140" i="1" a="1"/>
  <c r="Q261" i="7" a="1"/>
  <c r="P201" i="7" a="1"/>
  <c r="P189" i="7" a="1"/>
  <c r="Q164" i="1" a="1"/>
  <c r="Q260" i="1" a="1"/>
  <c r="Q176" i="1" a="1"/>
  <c r="P225" i="7" a="1"/>
  <c r="Q249" i="7" a="1"/>
  <c r="Q249" i="6" a="1"/>
  <c r="Q200" i="1" a="1"/>
  <c r="P176" i="1" a="1"/>
  <c r="P200" i="1" a="1"/>
  <c r="Q261" i="6" a="1"/>
  <c r="P248" i="1" a="1"/>
  <c r="P249" i="7" a="1"/>
  <c r="Q201" i="7" a="1"/>
  <c r="Q225" i="7" a="1"/>
  <c r="Q140" i="1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249" i="1" a="1"/>
  <c r="P201" i="1" a="1"/>
  <c r="P165" i="1" a="1"/>
  <c r="Q201" i="1" a="1"/>
  <c r="Q165" i="1" a="1"/>
  <c r="Q153" i="1" a="1"/>
  <c r="P153" i="1" a="1"/>
  <c r="Q141" i="1" a="1"/>
  <c r="Q177" i="1" a="1"/>
  <c r="P177" i="1" a="1"/>
  <c r="P249" i="1" a="1"/>
  <c r="P141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P251" i="1" a="1"/>
  <c r="Q240" i="1" a="1"/>
  <c r="P252" i="1" a="1"/>
  <c r="Q239" i="1" a="1"/>
  <c r="Q240" i="1" l="1"/>
  <c r="Q239" i="1"/>
  <c r="P252" i="1"/>
  <c r="P251" i="1"/>
  <c r="P261" i="1" a="1"/>
  <c r="Q261" i="1" a="1"/>
  <c r="P265" i="1" a="1"/>
  <c r="Q265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<sst xmlns="http://schemas.openxmlformats.org/spreadsheetml/2006/main" count="118" uniqueCount="25">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</sst>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6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166" fontId="31" fillId="36" borderId="0" xfId="0" applyNumberFormat="1" applyFont="1" applyFill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6"/>
  <sheetViews>
    <sheetView tabSelected="1" showOutlineSymbols="0" zoomScaleNormal="100" zoomScaleSheetLayoutView="146" workbookViewId="0">
      <pane xSplit="1" ySplit="10" topLeftCell="B272" activePane="bottomRight" state="frozen"/>
      <selection pane="topRight" activeCell="B1" sqref="B1"/>
      <selection pane="bottomLeft" activeCell="A8" sqref="A8"/>
      <selection pane="bottomRight" activeCell="A286" sqref="A286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1"/>
      <c r="D8" s="71"/>
      <c r="E8" s="71"/>
      <c r="F8" s="72"/>
      <c r="G8" s="73" t="str">
        <f>"Statistics for Listings Sold During "&amp;A10</f>
        <v>Statistics for Listings Sold During Month</v>
      </c>
      <c r="H8" s="74"/>
      <c r="I8" s="74"/>
      <c r="J8" s="74"/>
      <c r="K8" s="75" t="s">
        <v>9</v>
      </c>
      <c r="L8" s="76"/>
      <c r="M8" s="77"/>
      <c r="N8" s="78" t="s">
        <v>10</v>
      </c>
      <c r="O8" s="76"/>
      <c r="P8" s="76"/>
      <c r="Q8" s="77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0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2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2892</v>
      </c>
      <c r="C273" s="20">
        <f>'Existing Homes'!C273+'New Homes'!C273</f>
        <v>6736</v>
      </c>
      <c r="D273" s="21">
        <f>C273/AVERAGE(B262:B273)</f>
        <v>2.2174306641428689</v>
      </c>
      <c r="E273" s="20">
        <f>'Existing Homes'!E273+'New Homes'!E273</f>
        <v>2007</v>
      </c>
      <c r="F273" s="22">
        <f>SUM('Existing Homes'!F273,'New Homes'!F273)</f>
        <v>1049865176</v>
      </c>
      <c r="G273" s="23">
        <f t="shared" si="24"/>
        <v>363023.91977869987</v>
      </c>
      <c r="H273" s="24">
        <v>310000</v>
      </c>
      <c r="I273" s="25">
        <f>('Existing Homes'!I273*'Existing Homes'!B273+'New Homes'!I273*'New Homes'!B273)/'Total Homes'!B273</f>
        <v>45.847510373443981</v>
      </c>
      <c r="J273" s="26">
        <f>('Existing Homes'!J273*'Existing Homes'!B273+'New Homes'!J273*'New Homes'!B273)/'Total Homes'!B273</f>
        <v>0.96126728907330572</v>
      </c>
      <c r="K273" s="27">
        <f t="shared" si="20"/>
        <v>36453</v>
      </c>
      <c r="L273" s="28">
        <f t="shared" si="33"/>
        <v>13040432636</v>
      </c>
      <c r="M273" s="30">
        <f t="shared" si="26"/>
        <v>36738</v>
      </c>
      <c r="N273" s="31">
        <f t="shared" si="34"/>
        <v>357732.76920966723</v>
      </c>
      <c r="O273" s="28">
        <v>305000</v>
      </c>
      <c r="P273" s="29">
        <f t="array" aca="1" ref="P273" ca="1">SUM(INDIRECT(ADDRESS(ROW()-MONTH($A273)+1,2)):$B273*INDIRECT(ADDRESS(ROW()-MONTH($A273)+1,9)):I273)/$K273</f>
        <v>40.213480371985845</v>
      </c>
      <c r="Q273" s="32">
        <f t="array" aca="1" ref="Q273" ca="1">SUM(INDIRECT(ADDRESS(ROW()-MONTH($A273)+1,2)):$B273*INDIRECT(ADDRESS(ROW()-MONTH($A273)+1,10)):J273)/$K273</f>
        <v>0.9779626093874304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6688</v>
      </c>
      <c r="D274" s="21">
        <f t="shared" si="23"/>
        <v>2.1962072079468022</v>
      </c>
      <c r="E274" s="20">
        <f>'Existing Homes'!E274+'New Homes'!E274</f>
        <v>2268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2268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6732</v>
      </c>
      <c r="D275" s="21">
        <f t="shared" si="23"/>
        <v>2.2141095214602862</v>
      </c>
      <c r="E275" s="20">
        <f>'Existing Homes'!E275+'New Homes'!E275</f>
        <v>2624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4892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7253</v>
      </c>
      <c r="D276" s="21">
        <f t="shared" si="23"/>
        <v>2.3922161449028394</v>
      </c>
      <c r="E276" s="20">
        <f>'Existing Homes'!E276+'New Homes'!E276</f>
        <v>3646</v>
      </c>
      <c r="F276" s="22">
        <f>SUM('Existing Homes'!F276,'New Homes'!F276)</f>
        <v>989248886</v>
      </c>
      <c r="G276" s="23">
        <f t="shared" si="24"/>
        <v>360776.39897884754</v>
      </c>
      <c r="H276" s="24">
        <v>303000</v>
      </c>
      <c r="I276" s="25">
        <f>('Existing Homes'!I276*'Existing Homes'!B276+'New Homes'!I276*'New Homes'!B276)/'Total Homes'!B276</f>
        <v>52.312180889861416</v>
      </c>
      <c r="J276" s="26">
        <f>('Existing Homes'!J276*'Existing Homes'!B276+'New Homes'!J276*'New Homes'!B276)/'Total Homes'!B276</f>
        <v>0.97736980306345733</v>
      </c>
      <c r="K276" s="27">
        <f t="shared" si="20"/>
        <v>6837</v>
      </c>
      <c r="L276" s="28">
        <f t="shared" si="33"/>
        <v>2419334192</v>
      </c>
      <c r="M276" s="30">
        <f t="shared" si="26"/>
        <v>8538</v>
      </c>
      <c r="N276" s="31">
        <f t="shared" si="34"/>
        <v>353859.03056896297</v>
      </c>
      <c r="O276" s="28">
        <v>280000</v>
      </c>
      <c r="P276" s="29">
        <f t="array" aca="1" ref="P276" ca="1">SUM(INDIRECT(ADDRESS(ROW()-MONTH($A276)+1,2)):$B276*INDIRECT(ADDRESS(ROW()-MONTH($A276)+1,9)):I276)/$K276</f>
        <v>52.582711715664765</v>
      </c>
      <c r="Q276" s="32">
        <f t="array" aca="1" ref="Q276" ca="1">SUM(INDIRECT(ADDRESS(ROW()-MONTH($A276)+1,2)):$B276*INDIRECT(ADDRESS(ROW()-MONTH($A276)+1,10)):J276)/$K276</f>
        <v>0.96953663887670027</v>
      </c>
    </row>
    <row r="277" spans="1:17" x14ac:dyDescent="0.25">
      <c r="A277" s="18">
        <v>45748</v>
      </c>
      <c r="B277" s="19">
        <f>'Existing Homes'!B277+'New Homes'!B277</f>
        <v>3263</v>
      </c>
      <c r="C277" s="20">
        <f>'Existing Homes'!C277+'New Homes'!C277</f>
        <v>7736</v>
      </c>
      <c r="D277" s="21">
        <f t="shared" ref="D277" si="35">C277/AVERAGE(B266:B277)</f>
        <v>2.5496992501853937</v>
      </c>
      <c r="E277" s="20">
        <f>'Existing Homes'!E277+'New Homes'!E277</f>
        <v>3763</v>
      </c>
      <c r="F277" s="22">
        <f>SUM('Existing Homes'!F277,'New Homes'!F277)</f>
        <v>1180094136</v>
      </c>
      <c r="G277" s="23">
        <f t="shared" ref="G277" si="36">F277/B277</f>
        <v>361659.25099601591</v>
      </c>
      <c r="H277" s="24">
        <v>315000</v>
      </c>
      <c r="I277" s="25">
        <f>('Existing Homes'!I277*'Existing Homes'!B277+'New Homes'!I277*'New Homes'!B277)/'Total Homes'!B277</f>
        <v>42.980079681274901</v>
      </c>
      <c r="J277" s="26">
        <f>('Existing Homes'!J277*'Existing Homes'!B277+'New Homes'!J277*'New Homes'!B277)/'Total Homes'!B277</f>
        <v>0.98610756972111546</v>
      </c>
      <c r="K277" s="27">
        <f t="shared" ref="K277" si="37">IF(MONTH(A277)=1,B277,SUM(B277,K276))</f>
        <v>10100</v>
      </c>
      <c r="L277" s="28">
        <f t="shared" ref="L277" si="38">IF(MONTH(A277)=1,F277,F277+L276)</f>
        <v>3599428328</v>
      </c>
      <c r="M277" s="30">
        <f t="shared" ref="M277" si="39">IF(MONTH(A277)=1,E277,SUM(E277,M276))</f>
        <v>12301</v>
      </c>
      <c r="N277" s="31">
        <f t="shared" ref="N277" si="40">L277/K277</f>
        <v>356379.04237623763</v>
      </c>
      <c r="O277" s="28">
        <v>305000</v>
      </c>
      <c r="P277" s="29">
        <f t="array" aca="1" ref="P277" ca="1">SUM(INDIRECT(ADDRESS(ROW()-MONTH($A277)+1,2)):$B277*INDIRECT(ADDRESS(ROW()-MONTH($A277)+1,9)):I277)/$K277</f>
        <v>49.48039603960396</v>
      </c>
      <c r="Q277" s="32">
        <f t="array" aca="1" ref="Q277" ca="1">SUM(INDIRECT(ADDRESS(ROW()-MONTH($A277)+1,2)):$B277*INDIRECT(ADDRESS(ROW()-MONTH($A277)+1,10)):J277)/$K277</f>
        <v>0.97489019801980192</v>
      </c>
    </row>
    <row r="278" spans="1:17" x14ac:dyDescent="0.25">
      <c r="A278" s="18">
        <v>45778</v>
      </c>
      <c r="B278" s="19">
        <f>'Existing Homes'!B278+'New Homes'!B278</f>
        <v>3860</v>
      </c>
      <c r="C278" s="20">
        <f>'Existing Homes'!C278+'New Homes'!C278</f>
        <v>8169</v>
      </c>
      <c r="D278" s="21">
        <f t="shared" ref="D278" si="41">C278/AVERAGE(B267:B278)</f>
        <v>2.6890876172710811</v>
      </c>
      <c r="E278" s="20">
        <f>'Existing Homes'!E278+'New Homes'!E278</f>
        <v>3974</v>
      </c>
      <c r="F278" s="22">
        <f>SUM('Existing Homes'!F278,'New Homes'!F278)</f>
        <v>1611882104</v>
      </c>
      <c r="G278" s="23">
        <f t="shared" ref="G278" si="42">F278/B278</f>
        <v>417586.03730569949</v>
      </c>
      <c r="H278" s="24">
        <v>330000</v>
      </c>
      <c r="I278" s="25">
        <f>('Existing Homes'!I278*'Existing Homes'!B278+'New Homes'!I278*'New Homes'!B278)/'Total Homes'!B278</f>
        <v>38.561658031088086</v>
      </c>
      <c r="J278" s="26">
        <f>('Existing Homes'!J278*'Existing Homes'!B278+'New Homes'!J278*'New Homes'!B278)/'Total Homes'!B278</f>
        <v>0.98809844559585491</v>
      </c>
      <c r="K278" s="27">
        <f t="shared" ref="K278" si="43">IF(MONTH(A278)=1,B278,SUM(B278,K277))</f>
        <v>13960</v>
      </c>
      <c r="L278" s="28">
        <f t="shared" ref="L278" si="44">IF(MONTH(A278)=1,F278,F278+L277)</f>
        <v>5211310432</v>
      </c>
      <c r="M278" s="30">
        <f t="shared" ref="M278" si="45">IF(MONTH(A278)=1,E278,SUM(E278,M277))</f>
        <v>16275</v>
      </c>
      <c r="N278" s="31">
        <f t="shared" ref="N278" si="46">L278/K278</f>
        <v>373303.0395415473</v>
      </c>
      <c r="O278" s="28">
        <v>310000</v>
      </c>
      <c r="P278" s="29">
        <f t="array" aca="1" ref="P278" ca="1">SUM(INDIRECT(ADDRESS(ROW()-MONTH($A278)+1,2)):$B278*INDIRECT(ADDRESS(ROW()-MONTH($A278)+1,9)):I278)/$K278</f>
        <v>46.46131805157593</v>
      </c>
      <c r="Q278" s="32">
        <f t="array" aca="1" ref="Q278" ca="1">SUM(INDIRECT(ADDRESS(ROW()-MONTH($A278)+1,2)):$B278*INDIRECT(ADDRESS(ROW()-MONTH($A278)+1,10)):J278)/$K278</f>
        <v>0.97854233524355294</v>
      </c>
    </row>
    <row r="279" spans="1:17" x14ac:dyDescent="0.25">
      <c r="A279" s="18">
        <v>45809</v>
      </c>
      <c r="B279" s="19">
        <f>'Existing Homes'!B279+'New Homes'!B279</f>
        <v>3930</v>
      </c>
      <c r="C279" s="20">
        <f>'Existing Homes'!C279+'New Homes'!C279</f>
        <v>8350</v>
      </c>
      <c r="D279" s="21">
        <f t="shared" ref="D279" si="47">C279/AVERAGE(B268:B279)</f>
        <v>2.7186889515953983</v>
      </c>
      <c r="E279" s="20">
        <f>'Existing Homes'!E279+'New Homes'!E279</f>
        <v>3545</v>
      </c>
      <c r="F279" s="22">
        <f>SUM('Existing Homes'!F279,'New Homes'!F279)</f>
        <v>1545196510</v>
      </c>
      <c r="G279" s="23">
        <f t="shared" ref="G279" si="48">F279/B279</f>
        <v>393179.77353689569</v>
      </c>
      <c r="H279" s="24">
        <v>337500</v>
      </c>
      <c r="I279" s="25">
        <f>('Existing Homes'!I279*'Existing Homes'!B279+'New Homes'!I279*'New Homes'!B279)/'Total Homes'!B279</f>
        <v>33.572519083969468</v>
      </c>
      <c r="J279" s="26">
        <f>('Existing Homes'!J279*'Existing Homes'!B279+'New Homes'!J279*'New Homes'!B279)/'Total Homes'!B279</f>
        <v>0.98579134860050888</v>
      </c>
      <c r="K279" s="27">
        <f t="shared" ref="K279" si="49">IF(MONTH(A279)=1,B279,SUM(B279,K278))</f>
        <v>17890</v>
      </c>
      <c r="L279" s="28">
        <f t="shared" ref="L279" si="50">IF(MONTH(A279)=1,F279,F279+L278)</f>
        <v>6756506942</v>
      </c>
      <c r="M279" s="30">
        <f t="shared" ref="M279:M285" si="51">IF(MONTH(A279)=1,E279,SUM(E279,M278))</f>
        <v>19820</v>
      </c>
      <c r="N279" s="31">
        <f t="shared" ref="N279" si="52">L279/K279</f>
        <v>377669.47691447736</v>
      </c>
      <c r="O279" s="28">
        <v>317000</v>
      </c>
      <c r="P279" s="29">
        <f t="array" aca="1" ref="P279" ca="1">SUM(INDIRECT(ADDRESS(ROW()-MONTH($A279)+1,2)):$B279*INDIRECT(ADDRESS(ROW()-MONTH($A279)+1,9)):I279)/$K279</f>
        <v>43.629960871995529</v>
      </c>
      <c r="Q279" s="32">
        <f t="array" aca="1" ref="Q279" ca="1">SUM(INDIRECT(ADDRESS(ROW()-MONTH($A279)+1,2)):$B279*INDIRECT(ADDRESS(ROW()-MONTH($A279)+1,10)):J279)/$K279</f>
        <v>0.98013476802683053</v>
      </c>
    </row>
    <row r="280" spans="1:17" x14ac:dyDescent="0.25">
      <c r="A280" s="18">
        <v>45839</v>
      </c>
      <c r="B280" s="19">
        <f>'Existing Homes'!B280+'New Homes'!B280</f>
        <v>3695</v>
      </c>
      <c r="C280" s="20">
        <f>'Existing Homes'!C280+'New Homes'!C280</f>
        <v>8656</v>
      </c>
      <c r="D280" s="21">
        <f t="shared" ref="D280:D281" si="53">C280/AVERAGE(B269:B280)</f>
        <v>2.8103896103896102</v>
      </c>
      <c r="E280" s="20">
        <f>'Existing Homes'!E280+'New Homes'!E280</f>
        <v>3428</v>
      </c>
      <c r="F280" s="22">
        <f>SUM('Existing Homes'!F280,'New Homes'!F280)</f>
        <v>1466874000</v>
      </c>
      <c r="G280" s="23">
        <f t="shared" ref="G280:G283" si="54">F280/B280</f>
        <v>396988.90392422193</v>
      </c>
      <c r="H280" s="24">
        <v>337500</v>
      </c>
      <c r="I280" s="25">
        <f>('Existing Homes'!I280*'Existing Homes'!B280+'New Homes'!I280*'New Homes'!B280)/'Total Homes'!B280</f>
        <v>34.493910690121787</v>
      </c>
      <c r="J280" s="26">
        <f>('Existing Homes'!J280*'Existing Homes'!B280+'New Homes'!J280*'New Homes'!B280)/'Total Homes'!B280</f>
        <v>0.97904059539918808</v>
      </c>
      <c r="K280" s="27">
        <f t="shared" ref="K280" si="55">IF(MONTH(A280)=1,B280,SUM(B280,K279))</f>
        <v>21585</v>
      </c>
      <c r="L280" s="28">
        <f t="shared" ref="L280:L285" si="56">IF(MONTH(A280)=1,F280,F280+L279)</f>
        <v>8223380942</v>
      </c>
      <c r="M280" s="30">
        <f t="shared" si="51"/>
        <v>23248</v>
      </c>
      <c r="N280" s="31">
        <f t="shared" ref="N280:N285" si="57">L280/K280</f>
        <v>380976.6477646514</v>
      </c>
      <c r="O280" s="28">
        <v>317000</v>
      </c>
      <c r="P280" s="29">
        <f t="array" aca="1" ref="P280" ca="1">SUM(INDIRECT(ADDRESS(ROW()-MONTH($A280)+1,2)):$B280*INDIRECT(ADDRESS(ROW()-MONTH($A280)+1,9)):I280)/$K280</f>
        <v>42.066018068102849</v>
      </c>
      <c r="Q280" s="32">
        <f t="array" aca="1" ref="Q280" ca="1">SUM(INDIRECT(ADDRESS(ROW()-MONTH($A280)+1,2)):$B280*INDIRECT(ADDRESS(ROW()-MONTH($A280)+1,10)):J280)/$K280</f>
        <v>0.97994746351633066</v>
      </c>
    </row>
    <row r="281" spans="1:17" x14ac:dyDescent="0.25">
      <c r="A281" s="18">
        <v>45870</v>
      </c>
      <c r="B281" s="19">
        <f>'Existing Homes'!B281+'New Homes'!B281</f>
        <v>3595</v>
      </c>
      <c r="C281" s="20">
        <f>'Existing Homes'!C281+'New Homes'!C281</f>
        <v>8653</v>
      </c>
      <c r="D281" s="21">
        <f t="shared" si="53"/>
        <v>2.8028180419467161</v>
      </c>
      <c r="E281" s="20">
        <f>'Existing Homes'!E281+'New Homes'!E281</f>
        <v>3468</v>
      </c>
      <c r="F281" s="22">
        <f>SUM('Existing Homes'!F281,'New Homes'!F281)</f>
        <v>1395900099</v>
      </c>
      <c r="G281" s="23">
        <f t="shared" si="54"/>
        <v>388289.31821974966</v>
      </c>
      <c r="H281" s="24">
        <v>337500</v>
      </c>
      <c r="I281" s="25">
        <f>('Existing Homes'!I281*'Existing Homes'!B281+'New Homes'!I281*'New Homes'!B281)/'Total Homes'!B281</f>
        <v>41.4778859527121</v>
      </c>
      <c r="J281" s="26">
        <f>('Existing Homes'!J281*'Existing Homes'!B281+'New Homes'!J281*'New Homes'!B281)/'Total Homes'!B281</f>
        <v>0.9693969401947149</v>
      </c>
      <c r="K281" s="27">
        <f>IF(MONTH(A281)=1,B281,SUM(B281,K280))</f>
        <v>25180</v>
      </c>
      <c r="L281" s="28">
        <f t="shared" si="56"/>
        <v>9619281041</v>
      </c>
      <c r="M281" s="30">
        <f t="shared" si="51"/>
        <v>26716</v>
      </c>
      <c r="N281" s="31">
        <f t="shared" si="57"/>
        <v>382020.69265289913</v>
      </c>
      <c r="O281" s="28">
        <v>317000</v>
      </c>
      <c r="P281" s="29">
        <f t="array" aca="1" ref="P281" ca="1">SUM(INDIRECT(ADDRESS(ROW()-MONTH($A281)+1,2)):$B281*INDIRECT(ADDRESS(ROW()-MONTH($A281)+1,9)):I281)/$K281</f>
        <v>41.982049245432883</v>
      </c>
      <c r="Q281" s="32">
        <f t="array" aca="1" ref="Q281" ca="1">SUM(INDIRECT(ADDRESS(ROW()-MONTH($A281)+1,2)):$B281*INDIRECT(ADDRESS(ROW()-MONTH($A281)+1,10)):J281)/$K281</f>
        <v>0.97844114376489266</v>
      </c>
    </row>
    <row r="282" spans="1:17" x14ac:dyDescent="0.25">
      <c r="A282" s="18">
        <v>45901</v>
      </c>
      <c r="B282" s="19">
        <f>'Existing Homes'!B282+'New Homes'!B282</f>
        <v>3336</v>
      </c>
      <c r="C282" s="20">
        <f>'Existing Homes'!C282+'New Homes'!C282</f>
        <v>8824</v>
      </c>
      <c r="D282" s="21">
        <f t="shared" ref="D282:D285" si="58">C282/AVERAGE(B271:B282)</f>
        <v>2.8257899231426133</v>
      </c>
      <c r="E282" s="20">
        <f>'Existing Homes'!E282+'New Homes'!E282</f>
        <v>3099</v>
      </c>
      <c r="F282" s="22">
        <f>SUM('Existing Homes'!F282,'New Homes'!F282)</f>
        <v>1238840772</v>
      </c>
      <c r="G282" s="23">
        <f t="shared" si="54"/>
        <v>371355.14748201438</v>
      </c>
      <c r="H282" s="24">
        <v>320000</v>
      </c>
      <c r="I282" s="25">
        <f>('Existing Homes'!I282*'Existing Homes'!B282+'New Homes'!I282*'New Homes'!B282)/'Total Homes'!B282</f>
        <v>39.172062350119901</v>
      </c>
      <c r="J282" s="26">
        <f>('Existing Homes'!J282*'Existing Homes'!B282+'New Homes'!J282*'New Homes'!B282)/'Total Homes'!B282</f>
        <v>0.97004256594724214</v>
      </c>
      <c r="K282" s="27">
        <f t="shared" ref="K282:K285" si="59">IF(MONTH(A282)=1,B282,SUM(B282,K281))</f>
        <v>28516</v>
      </c>
      <c r="L282" s="28">
        <f t="shared" si="56"/>
        <v>10858121813</v>
      </c>
      <c r="M282" s="30">
        <f t="shared" si="51"/>
        <v>29815</v>
      </c>
      <c r="N282" s="31">
        <f t="shared" si="57"/>
        <v>380772.96300322626</v>
      </c>
      <c r="O282" s="28">
        <v>320000</v>
      </c>
      <c r="P282" s="29">
        <f t="array" aca="1" ref="P282" ca="1">SUM(INDIRECT(ADDRESS(ROW()-MONTH($A282)+1,2)):$B282*INDIRECT(ADDRESS(ROW()-MONTH($A282)+1,9)):I282)/$K282</f>
        <v>41.6533174358255</v>
      </c>
      <c r="Q282" s="32">
        <f t="array" aca="1" ref="Q282" ca="1">SUM(INDIRECT(ADDRESS(ROW()-MONTH($A282)+1,2)):$B282*INDIRECT(ADDRESS(ROW()-MONTH($A282)+1,10)):J282)/$K282</f>
        <v>0.97745861972226111</v>
      </c>
    </row>
    <row r="283" spans="1:17" x14ac:dyDescent="0.25">
      <c r="A283" s="18">
        <v>45931</v>
      </c>
      <c r="B283" s="19">
        <f>'Existing Homes'!B283+'New Homes'!B283</f>
        <v>3300</v>
      </c>
      <c r="C283" s="20">
        <f>'Existing Homes'!C283+'New Homes'!C283</f>
        <v>8844</v>
      </c>
      <c r="D283" s="21">
        <f t="shared" si="58"/>
        <v>2.8232289643797714</v>
      </c>
      <c r="E283" s="20">
        <f>'Existing Homes'!E283+'New Homes'!E283</f>
        <v>3154</v>
      </c>
      <c r="F283" s="22">
        <f>SUM('Existing Homes'!F283,'New Homes'!F283)</f>
        <v>1316276500</v>
      </c>
      <c r="G283" s="23">
        <f t="shared" si="54"/>
        <v>398871.66666666669</v>
      </c>
      <c r="H283" s="24">
        <v>330000</v>
      </c>
      <c r="I283" s="25">
        <f>('Existing Homes'!I283*'Existing Homes'!B283+'New Homes'!I283*'New Homes'!B283)/'Total Homes'!B283</f>
        <v>40.666666666666664</v>
      </c>
      <c r="J283" s="26">
        <f>('Existing Homes'!J283*'Existing Homes'!B283+'New Homes'!J283*'New Homes'!B283)/'Total Homes'!B283</f>
        <v>0.96933333333333338</v>
      </c>
      <c r="K283" s="27">
        <f t="shared" si="59"/>
        <v>31816</v>
      </c>
      <c r="L283" s="28">
        <f t="shared" si="56"/>
        <v>12174398313</v>
      </c>
      <c r="M283" s="30">
        <f t="shared" si="51"/>
        <v>32969</v>
      </c>
      <c r="N283" s="31">
        <f t="shared" si="57"/>
        <v>382650.18584988685</v>
      </c>
      <c r="O283" s="28">
        <v>321150</v>
      </c>
      <c r="P283" s="29">
        <f t="array" aca="1" ref="P283" ca="1">SUM(INDIRECT(ADDRESS(ROW()-MONTH($A283)+1,2)):$B283*INDIRECT(ADDRESS(ROW()-MONTH($A283)+1,9)):I283)/$K283</f>
        <v>41.550980638672364</v>
      </c>
      <c r="Q283" s="32">
        <f t="array" aca="1" ref="Q283" ca="1">SUM(INDIRECT(ADDRESS(ROW()-MONTH($A283)+1,2)):$B283*INDIRECT(ADDRESS(ROW()-MONTH($A283)+1,10)):J283)/$K283</f>
        <v>0.97661585365853654</v>
      </c>
    </row>
    <row r="284" spans="1:17" x14ac:dyDescent="0.25">
      <c r="A284" s="18">
        <v>45962</v>
      </c>
      <c r="B284" s="19">
        <f>'Existing Homes'!B284+'New Homes'!B284</f>
        <v>2679</v>
      </c>
      <c r="C284" s="20">
        <f>'Existing Homes'!C284+'New Homes'!C284</f>
        <v>8066</v>
      </c>
      <c r="D284" s="21">
        <f t="shared" si="58"/>
        <v>2.5889212827988337</v>
      </c>
      <c r="E284" s="20">
        <f>'Existing Homes'!E284+'New Homes'!E284</f>
        <v>2474</v>
      </c>
      <c r="F284" s="69">
        <f>SUM('Existing Homes'!F284,'New Homes'!F284)</f>
        <v>1041461031</v>
      </c>
      <c r="G284" s="23">
        <f>F284/B284</f>
        <v>388749.91825307952</v>
      </c>
      <c r="H284" s="24">
        <v>288639</v>
      </c>
      <c r="I284" s="25">
        <f>('Existing Homes'!I284*'Existing Homes'!B284+'New Homes'!I284*'New Homes'!B284)/'Total Homes'!B284</f>
        <v>42.935050391937288</v>
      </c>
      <c r="J284" s="26">
        <f>('Existing Homes'!J284*'Existing Homes'!B284+'New Homes'!J284*'New Homes'!B284)/'Total Homes'!B284</f>
        <v>0.96395670026129154</v>
      </c>
      <c r="K284" s="27">
        <f t="shared" si="59"/>
        <v>34495</v>
      </c>
      <c r="L284" s="28">
        <f t="shared" si="56"/>
        <v>13215859344</v>
      </c>
      <c r="M284" s="30">
        <f t="shared" si="51"/>
        <v>35443</v>
      </c>
      <c r="N284" s="31">
        <f t="shared" si="57"/>
        <v>383123.9119872445</v>
      </c>
      <c r="O284" s="28">
        <v>322000</v>
      </c>
      <c r="P284" s="29">
        <f t="array" aca="1" ref="P284" ca="1">SUM(INDIRECT(ADDRESS(ROW()-MONTH($A284)+1,2)):$B284*INDIRECT(ADDRESS(ROW()-MONTH($A284)+1,9)):I284)/$K284</f>
        <v>41.658472242353966</v>
      </c>
      <c r="Q284" s="32">
        <f t="array" aca="1" ref="Q284" ca="1">SUM(INDIRECT(ADDRESS(ROW()-MONTH($A284)+1,2)):$B284*INDIRECT(ADDRESS(ROW()-MONTH($A284)+1,10)):J284)/$K284</f>
        <v>0.97563270039136096</v>
      </c>
    </row>
    <row r="285" spans="1:17" x14ac:dyDescent="0.25">
      <c r="A285" s="18">
        <v>45992</v>
      </c>
      <c r="B285" s="19">
        <f>'Existing Homes'!B285+'New Homes'!B285</f>
        <v>2986</v>
      </c>
      <c r="C285" s="20">
        <f>'Existing Homes'!C285+'New Homes'!C285</f>
        <v>6934</v>
      </c>
      <c r="D285" s="21">
        <f t="shared" si="58"/>
        <v>2.2200048024332331</v>
      </c>
      <c r="E285" s="20">
        <f>'Existing Homes'!E285+'New Homes'!E285</f>
        <v>1925</v>
      </c>
      <c r="F285" s="22">
        <f>SUM('Existing Homes'!F285,'New Homes'!F285)</f>
        <v>1108306330</v>
      </c>
      <c r="G285" s="23">
        <f>F285/B285</f>
        <v>371167.55860683188</v>
      </c>
      <c r="H285" s="24">
        <v>315000</v>
      </c>
      <c r="I285" s="25">
        <f>('Existing Homes'!I285*'Existing Homes'!B285+'New Homes'!I285*'New Homes'!B285)/'Total Homes'!B285</f>
        <v>49.277294038847955</v>
      </c>
      <c r="J285" s="26">
        <f>('Existing Homes'!J285*'Existing Homes'!B285+'New Homes'!J285*'New Homes'!B285)/'Total Homes'!B285</f>
        <v>0.95694574681848632</v>
      </c>
      <c r="K285" s="27">
        <f t="shared" si="59"/>
        <v>37481</v>
      </c>
      <c r="L285" s="28">
        <f t="shared" si="56"/>
        <v>14324165674</v>
      </c>
      <c r="M285" s="30">
        <f t="shared" si="51"/>
        <v>37368</v>
      </c>
      <c r="N285" s="31">
        <f t="shared" si="57"/>
        <v>382171.38480830286</v>
      </c>
      <c r="O285" s="28">
        <v>320711</v>
      </c>
      <c r="P285" s="29" cm="1">
        <f t="array" aca="1" ref="P285" ca="1">SUM(INDIRECT(ADDRESS(ROW()-MONTH($A285)+1,2)):$B285*INDIRECT(ADDRESS(ROW()-MONTH($A285)+1,9)):I285)/$K285</f>
        <v>42.265441156852802</v>
      </c>
      <c r="Q285" s="32">
        <f t="array" aca="1" ref="Q285" ca="1">SUM(INDIRECT(ADDRESS(ROW()-MONTH($A285)+1,2)):$B285*INDIRECT(ADDRESS(ROW()-MONTH($A285)+1,10)):J285)/$K285</f>
        <v>0.97414396627624666</v>
      </c>
    </row>
    <row r="286" spans="1:17" x14ac:dyDescent="0.25">
      <c r="A286" s="18">
        <v>46023</v>
      </c>
      <c r="B286" s="19">
        <f>'Existing Homes'!B286+'New Homes'!B286</f>
        <v>2059</v>
      </c>
      <c r="C286" s="20">
        <f>'Existing Homes'!C286+'New Homes'!C286</f>
        <v>6792</v>
      </c>
      <c r="D286" s="21">
        <f t="shared" ref="D286" si="60">C286/AVERAGE(B275:B286)</f>
        <v>2.1710084705130255</v>
      </c>
      <c r="E286" s="20">
        <f>'Existing Homes'!E286+'New Homes'!E286</f>
        <v>2542</v>
      </c>
      <c r="F286" s="22">
        <f>SUM('Existing Homes'!F286,'New Homes'!F286)</f>
        <v>775388758</v>
      </c>
      <c r="G286" s="23">
        <f>F286/B286</f>
        <v>376585.11801845557</v>
      </c>
      <c r="H286" s="24">
        <v>315000</v>
      </c>
      <c r="I286" s="25">
        <f>('Existing Homes'!I286*'Existing Homes'!B286+'New Homes'!I286*'New Homes'!B286)/'Total Homes'!B286</f>
        <v>57.483729966002912</v>
      </c>
      <c r="J286" s="26">
        <f>('Existing Homes'!J286*'Existing Homes'!B286+'New Homes'!J286*'New Homes'!B286)/'Total Homes'!B286</f>
        <v>0.9535444390480815</v>
      </c>
      <c r="K286" s="27">
        <f t="shared" ref="K286" si="61">IF(MONTH(A286)=1,B286,SUM(B286,K285))</f>
        <v>2059</v>
      </c>
      <c r="L286" s="28">
        <f t="shared" ref="L286" si="62">IF(MONTH(A286)=1,F286,F286+L285)</f>
        <v>775388758</v>
      </c>
      <c r="M286" s="30">
        <f t="shared" ref="M286" si="63">IF(MONTH(A286)=1,E286,SUM(E286,M285))</f>
        <v>2542</v>
      </c>
      <c r="N286" s="31">
        <f t="shared" ref="N286" si="64">L286/K286</f>
        <v>376585.11801845557</v>
      </c>
      <c r="O286" s="28">
        <v>315000</v>
      </c>
      <c r="P286" s="29" cm="1">
        <f t="array" aca="1" ref="P286" ca="1">SUM(INDIRECT(ADDRESS(ROW()-MONTH($A286)+1,2)):$B286*INDIRECT(ADDRESS(ROW()-MONTH($A286)+1,9)):I286)/$K286</f>
        <v>57.483729966002912</v>
      </c>
      <c r="Q286" s="32">
        <f t="array" aca="1" ref="Q286" ca="1">SUM(INDIRECT(ADDRESS(ROW()-MONTH($A286)+1,2)):$B286*INDIRECT(ADDRESS(ROW()-MONTH($A286)+1,10)):J286)/$K286</f>
        <v>0.9535444390480815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6"/>
  <sheetViews>
    <sheetView showOutlineSymbols="0" zoomScaleNormal="100" zoomScaleSheetLayoutView="146" workbookViewId="0">
      <pane xSplit="2" ySplit="10" topLeftCell="C271" activePane="bottomRight" state="frozen"/>
      <selection pane="topRight" activeCell="B1" sqref="B1"/>
      <selection pane="bottomLeft" activeCell="A8" sqref="A8"/>
      <selection pane="bottomRight" activeCell="O287" sqref="O287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4"/>
      <c r="D8" s="74"/>
      <c r="E8" s="74"/>
      <c r="F8" s="83"/>
      <c r="G8" s="73" t="str">
        <f>"Statistics for Listings Sold During "&amp;A10</f>
        <v>Statistics for Listings Sold During Month</v>
      </c>
      <c r="H8" s="74"/>
      <c r="I8" s="74"/>
      <c r="J8" s="74"/>
      <c r="K8" s="75" t="s">
        <v>9</v>
      </c>
      <c r="L8" s="74"/>
      <c r="M8" s="83"/>
      <c r="N8" s="78" t="s">
        <v>10</v>
      </c>
      <c r="O8" s="74"/>
      <c r="P8" s="74"/>
      <c r="Q8" s="83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4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4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2605</v>
      </c>
      <c r="C273" s="20">
        <v>5295</v>
      </c>
      <c r="D273" s="21">
        <f t="shared" si="18"/>
        <v>1.9111498781844978</v>
      </c>
      <c r="E273" s="20">
        <v>1809</v>
      </c>
      <c r="F273" s="22">
        <f t="shared" si="22"/>
        <v>889237590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33247</v>
      </c>
      <c r="L273" s="28">
        <f t="shared" si="32"/>
        <v>11154044551</v>
      </c>
      <c r="M273" s="30">
        <f t="shared" si="30"/>
        <v>33271</v>
      </c>
      <c r="N273" s="31">
        <f t="shared" si="34"/>
        <v>335490.25629380095</v>
      </c>
      <c r="O273" s="28">
        <v>289900</v>
      </c>
      <c r="P273" s="29">
        <f t="array" aca="1" ref="P273" ca="1">SUM(INDIRECT(ADDRESS(ROW()-MONTH($A273)+1,2)):$B273*INDIRECT(ADDRESS(ROW()-MONTH($A273)+1,9)):I273)/$K273</f>
        <v>30.897374199175864</v>
      </c>
      <c r="Q273" s="32">
        <f t="array" aca="1" ref="Q273" ca="1">SUM(INDIRECT(ADDRESS(ROW()-MONTH($A273)+1,2)):$B273*INDIRECT(ADDRESS(ROW()-MONTH($A273)+1,10)):J273)/$K273</f>
        <v>0.97543249014948719</v>
      </c>
    </row>
    <row r="274" spans="1:17" x14ac:dyDescent="0.25">
      <c r="A274" s="18">
        <v>45658</v>
      </c>
      <c r="B274" s="19">
        <v>1822</v>
      </c>
      <c r="C274" s="20">
        <v>5235</v>
      </c>
      <c r="D274" s="21">
        <f t="shared" si="18"/>
        <v>1.885467314964884</v>
      </c>
      <c r="E274" s="20">
        <v>2020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2020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5305</v>
      </c>
      <c r="D275" s="21">
        <f t="shared" si="18"/>
        <v>1.9154505792086653</v>
      </c>
      <c r="E275" s="20">
        <v>2313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4333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2434</v>
      </c>
      <c r="C276" s="20">
        <v>5821</v>
      </c>
      <c r="D276" s="21">
        <f t="shared" si="18"/>
        <v>2.1084213703591907</v>
      </c>
      <c r="E276" s="20">
        <v>3294</v>
      </c>
      <c r="F276" s="22">
        <f t="shared" si="22"/>
        <v>811644074</v>
      </c>
      <c r="G276" s="23">
        <v>333461</v>
      </c>
      <c r="H276" s="24">
        <v>279950</v>
      </c>
      <c r="I276" s="25">
        <v>44</v>
      </c>
      <c r="J276" s="26">
        <v>0.97399999999999998</v>
      </c>
      <c r="K276" s="27">
        <f t="shared" si="33"/>
        <v>6133</v>
      </c>
      <c r="L276" s="28">
        <f t="shared" si="32"/>
        <v>2020035160</v>
      </c>
      <c r="M276" s="30">
        <f t="shared" si="30"/>
        <v>7627</v>
      </c>
      <c r="N276" s="31">
        <f t="shared" si="34"/>
        <v>329371.45931844122</v>
      </c>
      <c r="O276" s="28">
        <v>280000</v>
      </c>
      <c r="P276" s="29">
        <f t="array" aca="1" ref="P276" ca="1">SUM(INDIRECT(ADDRESS(ROW()-MONTH($A276)+1,2)):$B276*INDIRECT(ADDRESS(ROW()-MONTH($A276)+1,9)):I276)/$K276</f>
        <v>45.224196967226483</v>
      </c>
      <c r="Q276" s="32">
        <f t="array" aca="1" ref="Q276" ca="1">SUM(INDIRECT(ADDRESS(ROW()-MONTH($A276)+1,2)):$B276*INDIRECT(ADDRESS(ROW()-MONTH($A276)+1,10)):J276)/$K276</f>
        <v>0.96588912440893526</v>
      </c>
    </row>
    <row r="277" spans="1:17" x14ac:dyDescent="0.25">
      <c r="A277" s="18">
        <v>45748</v>
      </c>
      <c r="B277" s="19">
        <v>2964</v>
      </c>
      <c r="C277" s="20">
        <v>6322</v>
      </c>
      <c r="D277" s="21">
        <f t="shared" si="18"/>
        <v>2.288852013878413</v>
      </c>
      <c r="E277" s="20">
        <v>3444</v>
      </c>
      <c r="F277" s="22">
        <f t="shared" si="22"/>
        <v>1011361260</v>
      </c>
      <c r="G277" s="23">
        <v>341215</v>
      </c>
      <c r="H277" s="24">
        <v>296000</v>
      </c>
      <c r="I277" s="25">
        <v>34</v>
      </c>
      <c r="J277" s="26">
        <v>0.98399999999999999</v>
      </c>
      <c r="K277" s="27">
        <f t="shared" si="33"/>
        <v>9097</v>
      </c>
      <c r="L277" s="28">
        <f t="shared" ref="L277" si="35">IF(MONTH(A277)=1,F277,F277+L276)</f>
        <v>3031396420</v>
      </c>
      <c r="M277" s="30">
        <f t="shared" ref="M277" si="36">IF(MONTH(A277)=1,E277,M276+E277)</f>
        <v>11071</v>
      </c>
      <c r="N277" s="31">
        <f t="shared" si="34"/>
        <v>333230.34187094646</v>
      </c>
      <c r="O277" s="28">
        <v>280000</v>
      </c>
      <c r="P277" s="29">
        <f t="array" aca="1" ref="P277" ca="1">SUM(INDIRECT(ADDRESS(ROW()-MONTH($A277)+1,2)):$B277*INDIRECT(ADDRESS(ROW()-MONTH($A277)+1,9)):I277)/$K277</f>
        <v>41.567110036275693</v>
      </c>
      <c r="Q277" s="32">
        <f t="array" aca="1" ref="Q277" ca="1">SUM(INDIRECT(ADDRESS(ROW()-MONTH($A277)+1,2)):$B277*INDIRECT(ADDRESS(ROW()-MONTH($A277)+1,10)):J277)/$K277</f>
        <v>0.97179004067274921</v>
      </c>
    </row>
    <row r="278" spans="1:17" x14ac:dyDescent="0.25">
      <c r="A278" s="18">
        <v>45778</v>
      </c>
      <c r="B278" s="19">
        <v>3536</v>
      </c>
      <c r="C278" s="20">
        <v>6717</v>
      </c>
      <c r="D278" s="21">
        <f t="shared" ref="D278" si="37">C278/AVERAGE(B267:B278)</f>
        <v>2.4273195410606196</v>
      </c>
      <c r="E278" s="20">
        <v>3678</v>
      </c>
      <c r="F278" s="22">
        <f t="shared" ref="F278" si="38">B278*G278</f>
        <v>1420223792</v>
      </c>
      <c r="G278" s="23">
        <v>401647</v>
      </c>
      <c r="H278" s="24">
        <v>315000</v>
      </c>
      <c r="I278" s="25">
        <v>30</v>
      </c>
      <c r="J278" s="26">
        <v>0.98599999999999999</v>
      </c>
      <c r="K278" s="27">
        <f t="shared" ref="K278" si="39">IF(MONTH(A278)=1,B278,K277+B278)</f>
        <v>12633</v>
      </c>
      <c r="L278" s="28">
        <f t="shared" ref="L278" si="40">IF(MONTH(A278)=1,F278,F278+L277)</f>
        <v>4451620212</v>
      </c>
      <c r="M278" s="30">
        <f t="shared" ref="M278" si="41">IF(MONTH(A278)=1,E278,M277+E278)</f>
        <v>14749</v>
      </c>
      <c r="N278" s="31">
        <f t="shared" ref="N278" si="42">L278/K278</f>
        <v>352380.29066729994</v>
      </c>
      <c r="O278" s="28">
        <v>293400</v>
      </c>
      <c r="P278" s="29">
        <f t="array" aca="1" ref="P278" ca="1">SUM(INDIRECT(ADDRESS(ROW()-MONTH($A278)+1,2)):$B278*INDIRECT(ADDRESS(ROW()-MONTH($A278)+1,9)):I278)/$K278</f>
        <v>38.329454603023827</v>
      </c>
      <c r="Q278" s="32">
        <f t="array" aca="1" ref="Q278" ca="1">SUM(INDIRECT(ADDRESS(ROW()-MONTH($A278)+1,2)):$B278*INDIRECT(ADDRESS(ROW()-MONTH($A278)+1,10)):J278)/$K278</f>
        <v>0.97576743449695236</v>
      </c>
    </row>
    <row r="279" spans="1:17" x14ac:dyDescent="0.25">
      <c r="A279" s="18">
        <v>45809</v>
      </c>
      <c r="B279" s="19">
        <v>3610</v>
      </c>
      <c r="C279" s="20">
        <v>6918</v>
      </c>
      <c r="D279" s="21">
        <f t="shared" ref="D279:D286" si="43">C279/AVERAGE(B268:B279)</f>
        <v>2.46902417987687</v>
      </c>
      <c r="E279" s="20">
        <v>3292</v>
      </c>
      <c r="F279" s="22">
        <f t="shared" ref="F279:F286" si="44">B279*G279</f>
        <v>1360056670</v>
      </c>
      <c r="G279" s="23">
        <v>376747</v>
      </c>
      <c r="H279" s="24">
        <v>325000</v>
      </c>
      <c r="I279" s="25">
        <v>26</v>
      </c>
      <c r="J279" s="26">
        <v>0.98399999999999999</v>
      </c>
      <c r="K279" s="27">
        <f t="shared" ref="K279:K286" si="45">IF(MONTH(A279)=1,B279,K278+B279)</f>
        <v>16243</v>
      </c>
      <c r="L279" s="28">
        <f t="shared" ref="L279:L286" si="46">IF(MONTH(A279)=1,F279,F279+L278)</f>
        <v>5811676882</v>
      </c>
      <c r="M279" s="30">
        <f t="shared" ref="M279:M286" si="47">IF(MONTH(A279)=1,E279,M278+E279)</f>
        <v>18041</v>
      </c>
      <c r="N279" s="31">
        <f t="shared" ref="N279:N286" si="48">L279/K279</f>
        <v>357795.78169057443</v>
      </c>
      <c r="O279" s="28">
        <v>300000</v>
      </c>
      <c r="P279" s="29">
        <f t="array" aca="1" ref="P279" ca="1">SUM(INDIRECT(ADDRESS(ROW()-MONTH($A279)+1,2)):$B279*INDIRECT(ADDRESS(ROW()-MONTH($A279)+1,9)):I279)/$K279</f>
        <v>35.589238441174658</v>
      </c>
      <c r="Q279" s="32">
        <f t="array" aca="1" ref="Q279" ca="1">SUM(INDIRECT(ADDRESS(ROW()-MONTH($A279)+1,2)):$B279*INDIRECT(ADDRESS(ROW()-MONTH($A279)+1,10)):J279)/$K279</f>
        <v>0.97759711875884991</v>
      </c>
    </row>
    <row r="280" spans="1:17" x14ac:dyDescent="0.25">
      <c r="A280" s="18">
        <v>45839</v>
      </c>
      <c r="B280" s="19">
        <v>3405</v>
      </c>
      <c r="C280" s="20">
        <v>7208</v>
      </c>
      <c r="D280" s="21">
        <f t="shared" si="43"/>
        <v>2.5655810642463073</v>
      </c>
      <c r="E280" s="20">
        <v>3172</v>
      </c>
      <c r="F280" s="22">
        <f t="shared" si="44"/>
        <v>1295847660</v>
      </c>
      <c r="G280" s="23">
        <v>380572</v>
      </c>
      <c r="H280" s="24">
        <v>325000</v>
      </c>
      <c r="I280" s="25">
        <v>29</v>
      </c>
      <c r="J280" s="26">
        <v>0.97699999999999998</v>
      </c>
      <c r="K280" s="27">
        <f t="shared" si="45"/>
        <v>19648</v>
      </c>
      <c r="L280" s="28">
        <f t="shared" si="46"/>
        <v>7107524542</v>
      </c>
      <c r="M280" s="30">
        <f t="shared" si="47"/>
        <v>21213</v>
      </c>
      <c r="N280" s="31">
        <f t="shared" si="48"/>
        <v>361742.90217833879</v>
      </c>
      <c r="O280" s="28">
        <v>300000</v>
      </c>
      <c r="P280" s="29">
        <f t="array" aca="1" ref="P280" ca="1">SUM(INDIRECT(ADDRESS(ROW()-MONTH($A280)+1,2)):$B280*INDIRECT(ADDRESS(ROW()-MONTH($A280)+1,9)):I280)/$K280</f>
        <v>34.447322882736159</v>
      </c>
      <c r="Q280" s="32">
        <f t="array" aca="1" ref="Q280" ca="1">SUM(INDIRECT(ADDRESS(ROW()-MONTH($A280)+1,2)):$B280*INDIRECT(ADDRESS(ROW()-MONTH($A280)+1,10)):J280)/$K280</f>
        <v>0.97749363802931588</v>
      </c>
    </row>
    <row r="281" spans="1:17" x14ac:dyDescent="0.25">
      <c r="A281" s="18">
        <v>45870</v>
      </c>
      <c r="B281" s="19">
        <v>3311</v>
      </c>
      <c r="C281" s="20">
        <v>7191</v>
      </c>
      <c r="D281" s="21">
        <f t="shared" si="43"/>
        <v>2.5529422206443595</v>
      </c>
      <c r="E281" s="20">
        <v>3205</v>
      </c>
      <c r="F281" s="22">
        <f t="shared" si="44"/>
        <v>1223417811</v>
      </c>
      <c r="G281" s="23">
        <v>369501</v>
      </c>
      <c r="H281" s="24">
        <v>310000</v>
      </c>
      <c r="I281" s="25">
        <v>35</v>
      </c>
      <c r="J281" s="26">
        <v>0.96599999999999997</v>
      </c>
      <c r="K281" s="27">
        <f t="shared" si="45"/>
        <v>22959</v>
      </c>
      <c r="L281" s="28">
        <f t="shared" si="46"/>
        <v>8330942353</v>
      </c>
      <c r="M281" s="30">
        <f t="shared" si="47"/>
        <v>24418</v>
      </c>
      <c r="N281" s="31">
        <f t="shared" si="48"/>
        <v>362861.72538002528</v>
      </c>
      <c r="O281" s="28">
        <v>305000</v>
      </c>
      <c r="P281" s="29">
        <f t="array" aca="1" ref="P281" ca="1">SUM(INDIRECT(ADDRESS(ROW()-MONTH($A281)+1,2)):$B281*INDIRECT(ADDRESS(ROW()-MONTH($A281)+1,9)):I281)/$K281</f>
        <v>34.52702643843373</v>
      </c>
      <c r="Q281" s="32">
        <f t="array" aca="1" ref="Q281" ca="1">SUM(INDIRECT(ADDRESS(ROW()-MONTH($A281)+1,2)):$B281*INDIRECT(ADDRESS(ROW()-MONTH($A281)+1,10)):J281)/$K281</f>
        <v>0.97583609913323743</v>
      </c>
    </row>
    <row r="282" spans="1:17" x14ac:dyDescent="0.25">
      <c r="A282" s="18">
        <v>45901</v>
      </c>
      <c r="B282" s="19">
        <v>3046</v>
      </c>
      <c r="C282" s="20">
        <v>7385</v>
      </c>
      <c r="D282" s="21">
        <f t="shared" si="43"/>
        <v>2.5934271750899884</v>
      </c>
      <c r="E282" s="20">
        <v>2847</v>
      </c>
      <c r="F282" s="22">
        <f t="shared" si="44"/>
        <v>1064187112</v>
      </c>
      <c r="G282" s="23">
        <v>349372</v>
      </c>
      <c r="H282" s="24">
        <v>301250</v>
      </c>
      <c r="I282" s="25">
        <v>33</v>
      </c>
      <c r="J282" s="26">
        <v>0.96699999999999997</v>
      </c>
      <c r="K282" s="27">
        <f t="shared" si="45"/>
        <v>26005</v>
      </c>
      <c r="L282" s="28">
        <f t="shared" si="46"/>
        <v>9395129465</v>
      </c>
      <c r="M282" s="30">
        <f t="shared" si="47"/>
        <v>27265</v>
      </c>
      <c r="N282" s="31">
        <f t="shared" si="48"/>
        <v>361281.65602768696</v>
      </c>
      <c r="O282" s="28">
        <v>305000</v>
      </c>
      <c r="P282" s="29">
        <f t="array" aca="1" ref="P282" ca="1">SUM(INDIRECT(ADDRESS(ROW()-MONTH($A282)+1,2)):$B282*INDIRECT(ADDRESS(ROW()-MONTH($A282)+1,9)):I282)/$K282</f>
        <v>34.348163814651031</v>
      </c>
      <c r="Q282" s="32">
        <f t="array" aca="1" ref="Q282" ca="1">SUM(INDIRECT(ADDRESS(ROW()-MONTH($A282)+1,2)):$B282*INDIRECT(ADDRESS(ROW()-MONTH($A282)+1,10)):J282)/$K282</f>
        <v>0.97480111517015955</v>
      </c>
    </row>
    <row r="283" spans="1:17" x14ac:dyDescent="0.25">
      <c r="A283" s="18">
        <v>45931</v>
      </c>
      <c r="B283" s="19">
        <v>3025</v>
      </c>
      <c r="C283" s="20">
        <v>7336</v>
      </c>
      <c r="D283" s="21">
        <f t="shared" si="43"/>
        <v>2.5670545009185548</v>
      </c>
      <c r="E283" s="20">
        <v>2880</v>
      </c>
      <c r="F283" s="22">
        <f t="shared" si="44"/>
        <v>1136628625</v>
      </c>
      <c r="G283" s="23">
        <v>375745</v>
      </c>
      <c r="H283" s="24">
        <v>310000</v>
      </c>
      <c r="I283" s="25">
        <v>35</v>
      </c>
      <c r="J283" s="26">
        <v>0.96599999999999997</v>
      </c>
      <c r="K283" s="27">
        <f t="shared" si="45"/>
        <v>29030</v>
      </c>
      <c r="L283" s="28">
        <f t="shared" si="46"/>
        <v>10531758090</v>
      </c>
      <c r="M283" s="30">
        <f t="shared" si="47"/>
        <v>30145</v>
      </c>
      <c r="N283" s="31">
        <f t="shared" si="48"/>
        <v>362788.77333792631</v>
      </c>
      <c r="O283" s="28">
        <v>305000</v>
      </c>
      <c r="P283" s="29">
        <f t="array" aca="1" ref="P283" ca="1">SUM(INDIRECT(ADDRESS(ROW()-MONTH($A283)+1,2)):$B283*INDIRECT(ADDRESS(ROW()-MONTH($A283)+1,9)):I283)/$K283</f>
        <v>34.416086806751636</v>
      </c>
      <c r="Q283" s="32">
        <f t="array" aca="1" ref="Q283" ca="1">SUM(INDIRECT(ADDRESS(ROW()-MONTH($A283)+1,2)):$B283*INDIRECT(ADDRESS(ROW()-MONTH($A283)+1,10)):J283)/$K283</f>
        <v>0.97388401653461931</v>
      </c>
    </row>
    <row r="284" spans="1:17" x14ac:dyDescent="0.25">
      <c r="A284" s="18">
        <v>45962</v>
      </c>
      <c r="B284" s="19">
        <v>2414</v>
      </c>
      <c r="C284" s="20">
        <v>6583</v>
      </c>
      <c r="D284" s="21">
        <f t="shared" si="43"/>
        <v>2.3200681370965373</v>
      </c>
      <c r="E284" s="20">
        <v>2250</v>
      </c>
      <c r="F284" s="22">
        <f>B284*G284</f>
        <v>884137156</v>
      </c>
      <c r="G284" s="23">
        <v>366254</v>
      </c>
      <c r="H284" s="24">
        <v>309000</v>
      </c>
      <c r="I284" s="25">
        <v>37</v>
      </c>
      <c r="J284" s="26">
        <v>0.96</v>
      </c>
      <c r="K284" s="27">
        <f t="shared" si="45"/>
        <v>31444</v>
      </c>
      <c r="L284" s="28">
        <f t="shared" si="46"/>
        <v>11415895246</v>
      </c>
      <c r="M284" s="30">
        <f t="shared" si="47"/>
        <v>32395</v>
      </c>
      <c r="N284" s="31">
        <f t="shared" si="48"/>
        <v>363054.80365093501</v>
      </c>
      <c r="O284" s="28">
        <v>305000</v>
      </c>
      <c r="P284" s="29">
        <f t="array" aca="1" ref="P284" ca="1">SUM(INDIRECT(ADDRESS(ROW()-MONTH($A284)+1,2)):$B284*INDIRECT(ADDRESS(ROW()-MONTH($A284)+1,9)):I284)/$K284</f>
        <v>34.614457448161815</v>
      </c>
      <c r="Q284" s="32">
        <f t="array" aca="1" ref="Q284" ca="1">SUM(INDIRECT(ADDRESS(ROW()-MONTH($A284)+1,2)):$B284*INDIRECT(ADDRESS(ROW()-MONTH($A284)+1,10)):J284)/$K284</f>
        <v>0.9728181211041852</v>
      </c>
    </row>
    <row r="285" spans="1:17" x14ac:dyDescent="0.25">
      <c r="A285" s="18">
        <v>45992</v>
      </c>
      <c r="B285" s="19">
        <v>2702</v>
      </c>
      <c r="C285" s="20">
        <v>5463</v>
      </c>
      <c r="D285" s="21">
        <f t="shared" si="43"/>
        <v>1.9198734844491303</v>
      </c>
      <c r="E285" s="20">
        <v>1699</v>
      </c>
      <c r="F285" s="22">
        <f t="shared" si="44"/>
        <v>935148690</v>
      </c>
      <c r="G285" s="23">
        <v>346095</v>
      </c>
      <c r="H285" s="24">
        <v>299000</v>
      </c>
      <c r="I285" s="25">
        <v>43</v>
      </c>
      <c r="J285" s="26">
        <v>0.95199999999999996</v>
      </c>
      <c r="K285" s="27">
        <f t="shared" si="45"/>
        <v>34146</v>
      </c>
      <c r="L285" s="28">
        <f t="shared" si="46"/>
        <v>12351043936</v>
      </c>
      <c r="M285" s="30">
        <f t="shared" si="47"/>
        <v>34094</v>
      </c>
      <c r="N285" s="31">
        <f t="shared" si="48"/>
        <v>361712.76096760965</v>
      </c>
      <c r="O285" s="28">
        <v>305000</v>
      </c>
      <c r="P285" s="29">
        <f t="array" aca="1" ref="P285" ca="1">SUM(INDIRECT(ADDRESS(ROW()-MONTH($A285)+1,2)):$B285*INDIRECT(ADDRESS(ROW()-MONTH($A285)+1,9)):I285)/$K285</f>
        <v>35.278012065834943</v>
      </c>
      <c r="Q285" s="32">
        <f t="array" aca="1" ref="Q285" ca="1">SUM(INDIRECT(ADDRESS(ROW()-MONTH($A285)+1,2)):$B285*INDIRECT(ADDRESS(ROW()-MONTH($A285)+1,10)):J285)/$K285</f>
        <v>0.97117076670766689</v>
      </c>
    </row>
    <row r="286" spans="1:17" x14ac:dyDescent="0.25">
      <c r="A286" s="18">
        <v>46023</v>
      </c>
      <c r="B286" s="19">
        <v>1881</v>
      </c>
      <c r="C286" s="20">
        <v>5280</v>
      </c>
      <c r="D286" s="21">
        <f t="shared" si="43"/>
        <v>1.8523607659698875</v>
      </c>
      <c r="E286" s="20">
        <v>2236</v>
      </c>
      <c r="F286" s="22">
        <f t="shared" si="44"/>
        <v>665998146</v>
      </c>
      <c r="G286" s="23">
        <v>354066</v>
      </c>
      <c r="H286" s="24">
        <v>299000</v>
      </c>
      <c r="I286" s="25">
        <v>51</v>
      </c>
      <c r="J286" s="26">
        <v>0.95</v>
      </c>
      <c r="K286" s="27">
        <f t="shared" si="45"/>
        <v>1881</v>
      </c>
      <c r="L286" s="28">
        <f t="shared" si="46"/>
        <v>665998146</v>
      </c>
      <c r="M286" s="30">
        <f t="shared" si="47"/>
        <v>2236</v>
      </c>
      <c r="N286" s="31">
        <f t="shared" si="48"/>
        <v>354066</v>
      </c>
      <c r="O286" s="28">
        <v>299000</v>
      </c>
      <c r="P286" s="29">
        <f t="array" aca="1" ref="P286" ca="1">SUM(INDIRECT(ADDRESS(ROW()-MONTH($A286)+1,2)):$B286*INDIRECT(ADDRESS(ROW()-MONTH($A286)+1,9)):I286)/$K286</f>
        <v>51</v>
      </c>
      <c r="Q286" s="32">
        <f t="array" aca="1" ref="Q286" ca="1">SUM(INDIRECT(ADDRESS(ROW()-MONTH($A286)+1,2)):$B286*INDIRECT(ADDRESS(ROW()-MONTH($A286)+1,10)):J286)/$K286</f>
        <v>0.95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6"/>
  <sheetViews>
    <sheetView showOutlineSymbols="0" zoomScaleNormal="100" zoomScaleSheetLayoutView="146" workbookViewId="0">
      <pane xSplit="2" ySplit="10" topLeftCell="C273" activePane="bottomRight" state="frozen"/>
      <selection pane="topRight" activeCell="B1" sqref="B1"/>
      <selection pane="bottomLeft" activeCell="A8" sqref="A8"/>
      <selection pane="bottomRight" activeCell="B279" sqref="B279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4"/>
      <c r="D8" s="74"/>
      <c r="E8" s="74"/>
      <c r="F8" s="83"/>
      <c r="G8" s="73" t="str">
        <f>"Statistics for Listings Sold During "&amp;A10</f>
        <v>Statistics for Listings Sold During Month</v>
      </c>
      <c r="H8" s="85"/>
      <c r="I8" s="85"/>
      <c r="J8" s="85"/>
      <c r="K8" s="75" t="s">
        <v>9</v>
      </c>
      <c r="L8" s="76"/>
      <c r="M8" s="77"/>
      <c r="N8" s="78" t="s">
        <v>10</v>
      </c>
      <c r="O8" s="76"/>
      <c r="P8" s="76"/>
      <c r="Q8" s="77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0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2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308</v>
      </c>
      <c r="C276" s="20">
        <v>1432</v>
      </c>
      <c r="D276" s="21">
        <f t="shared" si="27"/>
        <v>5.282508453735014</v>
      </c>
      <c r="E276" s="20">
        <v>352</v>
      </c>
      <c r="F276" s="22">
        <f t="shared" si="31"/>
        <v>177604812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704</v>
      </c>
      <c r="L276" s="28">
        <f t="shared" si="41"/>
        <v>399299032</v>
      </c>
      <c r="M276" s="30">
        <f t="shared" si="36"/>
        <v>911</v>
      </c>
      <c r="N276" s="31">
        <f t="shared" si="44"/>
        <v>567186.125</v>
      </c>
      <c r="O276" s="28">
        <v>489950</v>
      </c>
      <c r="P276" s="29">
        <f t="array" aca="1" ref="P276" ca="1">SUM(INDIRECT(ADDRESS(ROW()-MONTH($A276)+1,2)):$B276*INDIRECT(ADDRESS(ROW()-MONTH($A276)+1,9)):I276)/$K276</f>
        <v>116.6875</v>
      </c>
      <c r="Q276" s="32">
        <f t="array" aca="1" ref="Q276" ca="1">SUM(INDIRECT(ADDRESS(ROW()-MONTH($A276)+1,2)):$B276*INDIRECT(ADDRESS(ROW()-MONTH($A276)+1,10)):J276)/$K276</f>
        <v>1.0013125</v>
      </c>
    </row>
    <row r="277" spans="1:17" x14ac:dyDescent="0.25">
      <c r="A277" s="18">
        <v>45748</v>
      </c>
      <c r="B277" s="19">
        <v>299</v>
      </c>
      <c r="C277" s="20">
        <v>1414</v>
      </c>
      <c r="D277" s="21">
        <f t="shared" ref="D277:D278" si="45">C277/AVERAGE(B266:B277)</f>
        <v>5.1985294117647056</v>
      </c>
      <c r="E277" s="20">
        <v>319</v>
      </c>
      <c r="F277" s="22">
        <f t="shared" ref="F277:F278" si="46">B277*G277</f>
        <v>168732876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1003</v>
      </c>
      <c r="L277" s="28">
        <f t="shared" ref="L277" si="48">IF(MONTH(A277)=1,F277,F277+L276)</f>
        <v>568031908</v>
      </c>
      <c r="M277" s="30">
        <f t="shared" ref="M277" si="49">IF(MONTH(A277)=1,E277,M276+E277)</f>
        <v>1230</v>
      </c>
      <c r="N277" s="31">
        <f t="shared" ref="N277" si="50">L277/K277</f>
        <v>566332.90927218343</v>
      </c>
      <c r="O277" s="28">
        <v>489925</v>
      </c>
      <c r="P277" s="29">
        <f t="array" aca="1" ref="P277" ca="1">SUM(INDIRECT(ADDRESS(ROW()-MONTH($A277)+1,2)):$B277*INDIRECT(ADDRESS(ROW()-MONTH($A277)+1,9)):I277)/$K277</f>
        <v>121.25224327018942</v>
      </c>
      <c r="Q277" s="32">
        <f t="array" aca="1" ref="Q277" ca="1">SUM(INDIRECT(ADDRESS(ROW()-MONTH($A277)+1,2)):$B277*INDIRECT(ADDRESS(ROW()-MONTH($A277)+1,10)):J277)/$K277</f>
        <v>1.0030079760717845</v>
      </c>
    </row>
    <row r="278" spans="1:17" x14ac:dyDescent="0.25">
      <c r="A278" s="18">
        <v>45778</v>
      </c>
      <c r="B278" s="19">
        <v>324</v>
      </c>
      <c r="C278" s="20">
        <v>1452</v>
      </c>
      <c r="D278" s="21">
        <f t="shared" si="45"/>
        <v>5.3661841700030806</v>
      </c>
      <c r="E278" s="20">
        <v>296</v>
      </c>
      <c r="F278" s="22">
        <f t="shared" si="46"/>
        <v>191658312</v>
      </c>
      <c r="G278" s="23">
        <v>591538</v>
      </c>
      <c r="H278" s="24">
        <v>535000</v>
      </c>
      <c r="I278" s="25">
        <v>132</v>
      </c>
      <c r="J278" s="26">
        <v>1.0109999999999999</v>
      </c>
      <c r="K278" s="27">
        <f>IF(MONTH(A278)=1,B278,+K277+B278)</f>
        <v>1327</v>
      </c>
      <c r="L278" s="28">
        <f t="shared" ref="L278:L282" si="51">IF(MONTH(A278)=1,F278,F278+L277)</f>
        <v>759690220</v>
      </c>
      <c r="M278" s="30">
        <f t="shared" ref="M278:M286" si="52">IF(MONTH(A278)=1,E278,M277+E278)</f>
        <v>1526</v>
      </c>
      <c r="N278" s="31">
        <f t="shared" ref="N278" si="53">L278/K278</f>
        <v>572486.97814619448</v>
      </c>
      <c r="O278" s="28">
        <v>499900</v>
      </c>
      <c r="P278" s="29">
        <f t="array" aca="1" ref="P278" ca="1">SUM(INDIRECT(ADDRESS(ROW()-MONTH($A278)+1,2)):$B278*INDIRECT(ADDRESS(ROW()-MONTH($A278)+1,9)):I278)/$K278</f>
        <v>123.87641296156744</v>
      </c>
      <c r="Q278" s="32">
        <f t="array" aca="1" ref="Q278" ca="1">SUM(INDIRECT(ADDRESS(ROW()-MONTH($A278)+1,2)):$B278*INDIRECT(ADDRESS(ROW()-MONTH($A278)+1,10)):J278)/$K278</f>
        <v>1.0049593067068574</v>
      </c>
    </row>
    <row r="279" spans="1:17" x14ac:dyDescent="0.25">
      <c r="A279" s="18">
        <v>45809</v>
      </c>
      <c r="B279" s="19">
        <v>320</v>
      </c>
      <c r="C279" s="20">
        <v>1432</v>
      </c>
      <c r="D279" s="21">
        <f t="shared" ref="D279:D286" si="54">C279/AVERAGE(B268:B279)</f>
        <v>5.315187132694092</v>
      </c>
      <c r="E279" s="20">
        <v>253</v>
      </c>
      <c r="F279" s="22">
        <f t="shared" ref="F279:F282" si="55">B279*G279</f>
        <v>185139840</v>
      </c>
      <c r="G279" s="23">
        <v>578562</v>
      </c>
      <c r="H279" s="24">
        <v>500990</v>
      </c>
      <c r="I279" s="25">
        <v>119</v>
      </c>
      <c r="J279" s="26">
        <v>1.006</v>
      </c>
      <c r="K279" s="27">
        <f>IF(MONTH(A279)=1,B279,+K278+B279)</f>
        <v>1647</v>
      </c>
      <c r="L279" s="28">
        <f t="shared" si="51"/>
        <v>944830060</v>
      </c>
      <c r="M279" s="30">
        <f t="shared" si="52"/>
        <v>1779</v>
      </c>
      <c r="N279" s="31">
        <f t="shared" ref="N279" si="56">L279/K279</f>
        <v>573667.31026108074</v>
      </c>
      <c r="O279" s="28">
        <v>499950</v>
      </c>
      <c r="P279" s="29">
        <f t="array" aca="1" ref="P279" ca="1">SUM(INDIRECT(ADDRESS(ROW()-MONTH($A279)+1,2)):$B279*INDIRECT(ADDRESS(ROW()-MONTH($A279)+1,9)):I279)/$K279</f>
        <v>122.92896174863388</v>
      </c>
      <c r="Q279" s="32">
        <f t="array" aca="1" ref="Q279" ca="1">SUM(INDIRECT(ADDRESS(ROW()-MONTH($A279)+1,2)):$B279*INDIRECT(ADDRESS(ROW()-MONTH($A279)+1,10)):J279)/$K279</f>
        <v>1.0051615057680632</v>
      </c>
    </row>
    <row r="280" spans="1:17" x14ac:dyDescent="0.25">
      <c r="A280" s="18">
        <v>45839</v>
      </c>
      <c r="B280" s="19">
        <v>290</v>
      </c>
      <c r="C280" s="20">
        <v>1448</v>
      </c>
      <c r="D280" s="21">
        <f t="shared" si="54"/>
        <v>5.3530499075785585</v>
      </c>
      <c r="E280" s="20">
        <v>256</v>
      </c>
      <c r="F280" s="22">
        <f t="shared" si="55"/>
        <v>171026340</v>
      </c>
      <c r="G280" s="23">
        <v>589746</v>
      </c>
      <c r="H280" s="24">
        <v>521194</v>
      </c>
      <c r="I280" s="25">
        <v>99</v>
      </c>
      <c r="J280" s="26">
        <v>1.0029999999999999</v>
      </c>
      <c r="K280" s="27">
        <f>IF(MONTH(A280)=1,B280,+K279+B280)</f>
        <v>1937</v>
      </c>
      <c r="L280" s="28">
        <f t="shared" si="51"/>
        <v>1115856400</v>
      </c>
      <c r="M280" s="30">
        <f t="shared" si="52"/>
        <v>2035</v>
      </c>
      <c r="N280" s="31">
        <f>L280/K280</f>
        <v>576074.54827052145</v>
      </c>
      <c r="O280" s="28">
        <v>509383</v>
      </c>
      <c r="P280" s="29">
        <f t="array" aca="1" ref="P280" ca="1">SUM(INDIRECT(ADDRESS(ROW()-MONTH($A280)+1,2)):$B280*INDIRECT(ADDRESS(ROW()-MONTH($A280)+1,9)):I280)/$K280</f>
        <v>119.34641197728446</v>
      </c>
      <c r="Q280" s="32">
        <f t="array" aca="1" ref="Q280" ca="1">SUM(INDIRECT(ADDRESS(ROW()-MONTH($A280)+1,2)):$B280*INDIRECT(ADDRESS(ROW()-MONTH($A280)+1,10)):J280)/$K280</f>
        <v>1.0048378936499742</v>
      </c>
    </row>
    <row r="281" spans="1:17" x14ac:dyDescent="0.25">
      <c r="A281" s="18">
        <v>45870</v>
      </c>
      <c r="B281" s="19">
        <v>284</v>
      </c>
      <c r="C281" s="20">
        <v>1462</v>
      </c>
      <c r="D281" s="21">
        <f t="shared" si="54"/>
        <v>5.4048059149722736</v>
      </c>
      <c r="E281" s="20">
        <v>263</v>
      </c>
      <c r="F281" s="22">
        <f t="shared" si="55"/>
        <v>172482288</v>
      </c>
      <c r="G281" s="23">
        <v>607332</v>
      </c>
      <c r="H281" s="24">
        <v>555000</v>
      </c>
      <c r="I281" s="25">
        <v>117</v>
      </c>
      <c r="J281" s="26">
        <v>1.0089999999999999</v>
      </c>
      <c r="K281" s="27">
        <f t="shared" ref="K281:K286" si="57">IF(MONTH(A281)=1,B281,+K280+B281)</f>
        <v>2221</v>
      </c>
      <c r="L281" s="28">
        <f t="shared" si="51"/>
        <v>1288338688</v>
      </c>
      <c r="M281" s="30">
        <f t="shared" si="52"/>
        <v>2298</v>
      </c>
      <c r="N281" s="31">
        <f t="shared" ref="N281:N286" si="58">L281/K281</f>
        <v>580071.4488968933</v>
      </c>
      <c r="O281" s="28">
        <v>505275</v>
      </c>
      <c r="P281" s="29">
        <f t="array" aca="1" ref="P281" ca="1">SUM(INDIRECT(ADDRESS(ROW()-MONTH($A281)+1,2)):$B281*INDIRECT(ADDRESS(ROW()-MONTH($A281)+1,9)):I281)/$K281</f>
        <v>119.04637550652859</v>
      </c>
      <c r="Q281" s="32">
        <f t="array" aca="1" ref="Q281" ca="1">SUM(INDIRECT(ADDRESS(ROW()-MONTH($A281)+1,2)):$B281*INDIRECT(ADDRESS(ROW()-MONTH($A281)+1,10)):J281)/$K281</f>
        <v>1.0053701035569562</v>
      </c>
    </row>
    <row r="282" spans="1:17" x14ac:dyDescent="0.25">
      <c r="A282" s="18">
        <v>45901</v>
      </c>
      <c r="B282" s="19">
        <v>290</v>
      </c>
      <c r="C282" s="20">
        <v>1439</v>
      </c>
      <c r="D282" s="21">
        <f t="shared" si="54"/>
        <v>5.2311420781581344</v>
      </c>
      <c r="E282" s="20">
        <v>252</v>
      </c>
      <c r="F282" s="22">
        <f t="shared" si="55"/>
        <v>174653660</v>
      </c>
      <c r="G282" s="23">
        <v>602254</v>
      </c>
      <c r="H282" s="24">
        <v>525000</v>
      </c>
      <c r="I282" s="25">
        <v>104</v>
      </c>
      <c r="J282" s="26">
        <v>1.002</v>
      </c>
      <c r="K282" s="27">
        <f t="shared" si="57"/>
        <v>2511</v>
      </c>
      <c r="L282" s="28">
        <f t="shared" si="51"/>
        <v>1462992348</v>
      </c>
      <c r="M282" s="30">
        <f t="shared" si="52"/>
        <v>2550</v>
      </c>
      <c r="N282" s="31">
        <f t="shared" si="58"/>
        <v>582633.3524492234</v>
      </c>
      <c r="O282" s="28">
        <v>507450</v>
      </c>
      <c r="P282" s="29">
        <f t="array" aca="1" ref="P282" ca="1">SUM(INDIRECT(ADDRESS(ROW()-MONTH($A282)+1,2)):$B282*INDIRECT(ADDRESS(ROW()-MONTH($A282)+1,9)):I282)/$K282</f>
        <v>117.30864197530865</v>
      </c>
      <c r="Q282" s="32">
        <f t="array" aca="1" ref="Q282" ca="1">SUM(INDIRECT(ADDRESS(ROW()-MONTH($A282)+1,2)):$B282*INDIRECT(ADDRESS(ROW()-MONTH($A282)+1,10)):J282)/$K282</f>
        <v>1.0049808841099162</v>
      </c>
    </row>
    <row r="283" spans="1:17" x14ac:dyDescent="0.25">
      <c r="A283" s="18">
        <v>45931</v>
      </c>
      <c r="B283" s="19">
        <v>275</v>
      </c>
      <c r="C283" s="20">
        <v>1508</v>
      </c>
      <c r="D283" s="21">
        <f t="shared" si="54"/>
        <v>5.4869617950272893</v>
      </c>
      <c r="E283" s="20">
        <v>274</v>
      </c>
      <c r="F283" s="22">
        <f>B283*G283</f>
        <v>179647875</v>
      </c>
      <c r="G283" s="23">
        <v>653265</v>
      </c>
      <c r="H283" s="24">
        <v>558075</v>
      </c>
      <c r="I283" s="25">
        <v>103</v>
      </c>
      <c r="J283" s="26">
        <v>1.006</v>
      </c>
      <c r="K283" s="27">
        <f t="shared" si="57"/>
        <v>2786</v>
      </c>
      <c r="L283" s="28">
        <f>IF(MONTH(A283)=1,F283,F283+L282)</f>
        <v>1642640223</v>
      </c>
      <c r="M283" s="30">
        <f t="shared" si="52"/>
        <v>2824</v>
      </c>
      <c r="N283" s="31">
        <f t="shared" si="58"/>
        <v>589605.24874371861</v>
      </c>
      <c r="O283" s="28">
        <v>513635</v>
      </c>
      <c r="P283" s="29">
        <f t="array" aca="1" ref="P283" ca="1">SUM(INDIRECT(ADDRESS(ROW()-MONTH($A283)+1,2)):$B283*INDIRECT(ADDRESS(ROW()-MONTH($A283)+1,9)):I283)/$K283</f>
        <v>115.89626704953338</v>
      </c>
      <c r="Q283" s="32">
        <f t="array" aca="1" ref="Q283" ca="1">SUM(INDIRECT(ADDRESS(ROW()-MONTH($A283)+1,2)):$B283*INDIRECT(ADDRESS(ROW()-MONTH($A283)+1,10)):J283)/$K283</f>
        <v>1.0050814788226847</v>
      </c>
    </row>
    <row r="284" spans="1:17" x14ac:dyDescent="0.25">
      <c r="A284" s="18">
        <v>45962</v>
      </c>
      <c r="B284" s="19">
        <v>265</v>
      </c>
      <c r="C284" s="20">
        <v>1483</v>
      </c>
      <c r="D284" s="21">
        <f t="shared" si="54"/>
        <v>5.3313361294188137</v>
      </c>
      <c r="E284" s="20">
        <v>224</v>
      </c>
      <c r="F284" s="22">
        <f>B284*G284</f>
        <v>157323875</v>
      </c>
      <c r="G284" s="23">
        <v>593675</v>
      </c>
      <c r="H284" s="24">
        <v>488100</v>
      </c>
      <c r="I284" s="25">
        <v>97</v>
      </c>
      <c r="J284" s="26">
        <v>1</v>
      </c>
      <c r="K284" s="27">
        <f t="shared" si="57"/>
        <v>3051</v>
      </c>
      <c r="L284" s="28">
        <f>IF(MONTH(A284)=1,F284,F284+L283)</f>
        <v>1799964098</v>
      </c>
      <c r="M284" s="30">
        <f t="shared" si="52"/>
        <v>3048</v>
      </c>
      <c r="N284" s="31">
        <f t="shared" si="58"/>
        <v>589958.73418551299</v>
      </c>
      <c r="O284" s="28">
        <v>509975</v>
      </c>
      <c r="P284" s="29">
        <f t="array" aca="1" ref="P284" ca="1">SUM(INDIRECT(ADDRESS(ROW()-MONTH($A284)+1,2)):$B284*INDIRECT(ADDRESS(ROW()-MONTH($A284)+1,9)):I284)/$K284</f>
        <v>114.25499836119305</v>
      </c>
      <c r="Q284" s="32">
        <f t="array" aca="1" ref="Q284" ca="1">SUM(INDIRECT(ADDRESS(ROW()-MONTH($A284)+1,2)):$B284*INDIRECT(ADDRESS(ROW()-MONTH($A284)+1,10)):J284)/$K284</f>
        <v>1.0046401179941002</v>
      </c>
    </row>
    <row r="285" spans="1:17" x14ac:dyDescent="0.25">
      <c r="A285" s="18">
        <v>45992</v>
      </c>
      <c r="B285" s="19">
        <v>284</v>
      </c>
      <c r="C285" s="20">
        <v>1471</v>
      </c>
      <c r="D285" s="21">
        <f t="shared" si="54"/>
        <v>5.2929535232383804</v>
      </c>
      <c r="E285" s="20">
        <v>226</v>
      </c>
      <c r="F285" s="22">
        <f>B285*G285</f>
        <v>173157640</v>
      </c>
      <c r="G285" s="23">
        <v>609710</v>
      </c>
      <c r="H285" s="24">
        <v>519804</v>
      </c>
      <c r="I285" s="25">
        <v>109</v>
      </c>
      <c r="J285" s="26">
        <v>1.004</v>
      </c>
      <c r="K285" s="27">
        <f t="shared" si="57"/>
        <v>3335</v>
      </c>
      <c r="L285" s="28">
        <f>IF(MONTH(A285)=1,F285,F285+L284)</f>
        <v>1973121738</v>
      </c>
      <c r="M285" s="30">
        <f t="shared" si="52"/>
        <v>3274</v>
      </c>
      <c r="N285" s="31">
        <f t="shared" si="58"/>
        <v>591640.70104947523</v>
      </c>
      <c r="O285" s="28">
        <v>510000</v>
      </c>
      <c r="P285" s="29">
        <f t="array" aca="1" ref="P285" ca="1">SUM(INDIRECT(ADDRESS(ROW()-MONTH($A285)+1,2)):$B285*INDIRECT(ADDRESS(ROW()-MONTH($A285)+1,9)):I285)/$K285</f>
        <v>113.80749625187406</v>
      </c>
      <c r="Q285" s="32">
        <f t="array" aca="1" ref="Q285" ca="1">SUM(INDIRECT(ADDRESS(ROW()-MONTH($A285)+1,2)):$B285*INDIRECT(ADDRESS(ROW()-MONTH($A285)+1,10)):J285)/$K285</f>
        <v>1.0045856071964017</v>
      </c>
    </row>
    <row r="286" spans="1:17" x14ac:dyDescent="0.25">
      <c r="A286" s="18">
        <v>46023</v>
      </c>
      <c r="B286" s="19">
        <v>178</v>
      </c>
      <c r="C286" s="20">
        <v>1512</v>
      </c>
      <c r="D286" s="21">
        <f t="shared" si="54"/>
        <v>5.437219059035062</v>
      </c>
      <c r="E286" s="20">
        <v>306</v>
      </c>
      <c r="F286" s="22">
        <f>B286*G286</f>
        <v>109390612</v>
      </c>
      <c r="G286" s="23">
        <v>614554</v>
      </c>
      <c r="H286" s="24">
        <v>548409</v>
      </c>
      <c r="I286" s="25">
        <v>126</v>
      </c>
      <c r="J286" s="26">
        <v>0.99099999999999999</v>
      </c>
      <c r="K286" s="27">
        <f t="shared" si="57"/>
        <v>178</v>
      </c>
      <c r="L286" s="28">
        <f>IF(MONTH(A286)=1,F286,F286+L285)</f>
        <v>109390612</v>
      </c>
      <c r="M286" s="30">
        <f t="shared" si="52"/>
        <v>306</v>
      </c>
      <c r="N286" s="31">
        <f t="shared" si="58"/>
        <v>614554</v>
      </c>
      <c r="O286" s="28">
        <v>548409</v>
      </c>
      <c r="P286" s="29">
        <f t="array" aca="1" ref="P286" ca="1">SUM(INDIRECT(ADDRESS(ROW()-MONTH($A286)+1,2)):$B286*INDIRECT(ADDRESS(ROW()-MONTH($A286)+1,9)):I286)/$K286</f>
        <v>126</v>
      </c>
      <c r="Q286" s="32">
        <f t="array" aca="1" ref="Q286" ca="1">SUM(INDIRECT(ADDRESS(ROW()-MONTH($A286)+1,2)):$B286*INDIRECT(ADDRESS(ROW()-MONTH($A286)+1,10)):J286)/$K286</f>
        <v>0.99099999999999999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2026-02-13T21:50:35Z</dcterms:modified>
  <cp:category/>
  <cp:contentStatus/>
</cp:coreProperties>
</file>