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3955" windowHeight="9780" tabRatio="763" activeTab="0"/>
  </bookViews>
  <sheets>
    <sheet name="JP_Industrial_class" sheetId="1" r:id="rId1"/>
    <sheet name="Central Business District" sheetId="2" r:id="rId2"/>
    <sheet name="Northeast" sheetId="3" r:id="rId3"/>
    <sheet name="Northwest" sheetId="4" r:id="rId4"/>
    <sheet name="Southeast" sheetId="5" r:id="rId5"/>
    <sheet name="Southwest" sheetId="6" r:id="rId6"/>
  </sheets>
  <definedNames>
    <definedName name="_xlfn.RANK.AVG" hidden="1">#NAME?</definedName>
  </definedNames>
  <calcPr fullCalcOnLoad="1"/>
</workbook>
</file>

<file path=xl/comments1.xml><?xml version="1.0" encoding="utf-8"?>
<comments xmlns="http://schemas.openxmlformats.org/spreadsheetml/2006/main">
  <authors>
    <author>Evan Condict</author>
  </authors>
  <commentList>
    <comment ref="C29" authorId="0">
      <text>
        <r>
          <rPr>
            <b/>
            <sz val="9"/>
            <rFont val="Tahoma"/>
            <family val="2"/>
          </rPr>
          <t>Evan Condict:</t>
        </r>
        <r>
          <rPr>
            <sz val="9"/>
            <rFont val="Tahoma"/>
            <family val="2"/>
          </rPr>
          <t xml:space="preserve">
Number reported 21.9, Number calculated 21.51</t>
        </r>
      </text>
    </comment>
  </commentList>
</comments>
</file>

<file path=xl/sharedStrings.xml><?xml version="1.0" encoding="utf-8"?>
<sst xmlns="http://schemas.openxmlformats.org/spreadsheetml/2006/main" count="151" uniqueCount="28">
  <si>
    <t xml:space="preserve"> - </t>
  </si>
  <si>
    <t>Overall</t>
  </si>
  <si>
    <t>Class C</t>
  </si>
  <si>
    <t>Class B</t>
  </si>
  <si>
    <t>Class A</t>
  </si>
  <si>
    <t>Year</t>
  </si>
  <si>
    <t>Rent</t>
  </si>
  <si>
    <t xml:space="preserve">Inventory </t>
  </si>
  <si>
    <t>Inventory</t>
  </si>
  <si>
    <t>Rental (lease) rates are weighted averages of quoted or asking rents and do not reflect rates actually paid for leased space.</t>
  </si>
  <si>
    <t>Industrial rates are quoted "gross"</t>
  </si>
  <si>
    <t>The Central Business District is defined as that area bounded by Seneca, Hydraulic, Kellog, and Murdock.</t>
  </si>
  <si>
    <t>The quadrant dividing lines are Broadway Avenue east and west, and Douglass Avenue north and south.</t>
  </si>
  <si>
    <t>Notes:</t>
  </si>
  <si>
    <t>Source:</t>
  </si>
  <si>
    <t>J.P. Weigand Annual Commercial Market Forecasts</t>
  </si>
  <si>
    <t>Website:</t>
  </si>
  <si>
    <t>www.weigand.com</t>
  </si>
  <si>
    <t>Prior to 2004, the rates were based on the class of the industrial properties, after 2004 rates are based on size (per square foot)</t>
  </si>
  <si>
    <t>Inventory figures for 2008 were presented as percentages of the total inventory</t>
  </si>
  <si>
    <t>Other discrepencies and calculated figures are noted in comments where appropriate.</t>
  </si>
  <si>
    <t>Entire Market</t>
  </si>
  <si>
    <t>Central Business District</t>
  </si>
  <si>
    <t>Northeast</t>
  </si>
  <si>
    <t>Southeast</t>
  </si>
  <si>
    <t>Southwest</t>
  </si>
  <si>
    <t>Northwest</t>
  </si>
  <si>
    <t>Vacancy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</si>
</sst>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6" applyFont="1" applyAlignment="1">
      <alignment/>
      <protection/>
    </xf>
    <xf numFmtId="3" fontId="3" fillId="0" borderId="0" xfId="56" applyNumberFormat="1" applyFont="1" applyAlignment="1">
      <alignment/>
      <protection/>
    </xf>
    <xf numFmtId="3" fontId="2" fillId="0" borderId="0" xfId="56" applyNumberFormat="1" applyFont="1" applyAlignme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>
      <alignment/>
      <protection/>
    </xf>
    <xf numFmtId="3" fontId="2" fillId="0" borderId="10" xfId="56" applyNumberFormat="1" applyFont="1" applyBorder="1" applyAlignment="1">
      <alignment horizontal="center" wrapText="1"/>
      <protection/>
    </xf>
    <xf numFmtId="0" fontId="2" fillId="0" borderId="11" xfId="56" applyFont="1" applyBorder="1" applyAlignment="1">
      <alignment horizontal="center"/>
      <protection/>
    </xf>
    <xf numFmtId="164" fontId="2" fillId="0" borderId="0" xfId="56" applyNumberFormat="1" applyFont="1" applyBorder="1" applyAlignment="1">
      <alignment horizontal="right"/>
      <protection/>
    </xf>
    <xf numFmtId="2" fontId="2" fillId="0" borderId="11" xfId="56" applyNumberFormat="1" applyFont="1" applyBorder="1" applyAlignment="1">
      <alignment horizontal="right"/>
      <protection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3" fontId="42" fillId="0" borderId="0" xfId="0" applyNumberFormat="1" applyFont="1" applyBorder="1" applyAlignment="1">
      <alignment horizontal="right"/>
    </xf>
    <xf numFmtId="2" fontId="42" fillId="0" borderId="14" xfId="0" applyNumberFormat="1" applyFont="1" applyBorder="1" applyAlignment="1">
      <alignment horizontal="right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2" fontId="2" fillId="0" borderId="0" xfId="56" applyNumberFormat="1" applyFont="1" applyBorder="1" applyAlignment="1">
      <alignment horizontal="right"/>
      <protection/>
    </xf>
    <xf numFmtId="3" fontId="42" fillId="0" borderId="14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right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2" fillId="0" borderId="11" xfId="56" applyFont="1" applyBorder="1">
      <alignment/>
      <protection/>
    </xf>
    <xf numFmtId="0" fontId="2" fillId="0" borderId="12" xfId="56" applyFont="1" applyBorder="1" applyAlignment="1">
      <alignment horizontal="center"/>
      <protection/>
    </xf>
    <xf numFmtId="3" fontId="2" fillId="0" borderId="10" xfId="56" applyNumberFormat="1" applyFont="1" applyBorder="1" applyAlignment="1">
      <alignment horizontal="center"/>
      <protection/>
    </xf>
    <xf numFmtId="3" fontId="2" fillId="0" borderId="12" xfId="56" applyNumberFormat="1" applyFont="1" applyBorder="1" applyAlignment="1">
      <alignment horizontal="center"/>
      <protection/>
    </xf>
    <xf numFmtId="3" fontId="2" fillId="0" borderId="0" xfId="56" applyNumberFormat="1" applyFont="1" applyBorder="1" applyAlignment="1">
      <alignment horizontal="center"/>
      <protection/>
    </xf>
    <xf numFmtId="3" fontId="2" fillId="0" borderId="0" xfId="56" applyNumberFormat="1" applyFont="1" applyBorder="1" applyAlignment="1">
      <alignment horizontal="right"/>
      <protection/>
    </xf>
    <xf numFmtId="3" fontId="2" fillId="0" borderId="0" xfId="56" applyNumberFormat="1" applyFont="1" applyAlignment="1">
      <alignment horizontal="right"/>
      <protection/>
    </xf>
    <xf numFmtId="164" fontId="2" fillId="0" borderId="0" xfId="56" applyNumberFormat="1" applyFont="1" applyAlignment="1">
      <alignment horizontal="right"/>
      <protection/>
    </xf>
    <xf numFmtId="1" fontId="2" fillId="0" borderId="11" xfId="56" applyNumberFormat="1" applyFont="1" applyBorder="1" applyAlignment="1">
      <alignment horizontal="right"/>
      <protection/>
    </xf>
    <xf numFmtId="1" fontId="2" fillId="0" borderId="0" xfId="56" applyNumberFormat="1" applyFont="1" applyAlignment="1">
      <alignment horizontal="right"/>
      <protection/>
    </xf>
    <xf numFmtId="1" fontId="2" fillId="0" borderId="0" xfId="56" applyNumberFormat="1" applyFont="1" applyBorder="1" applyAlignment="1">
      <alignment horizontal="right"/>
      <protection/>
    </xf>
    <xf numFmtId="2" fontId="2" fillId="0" borderId="11" xfId="56" applyNumberFormat="1" applyFont="1" applyBorder="1" applyAlignment="1">
      <alignment/>
      <protection/>
    </xf>
    <xf numFmtId="164" fontId="2" fillId="0" borderId="0" xfId="56" applyNumberFormat="1" applyFont="1" applyAlignment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right"/>
      <protection/>
    </xf>
    <xf numFmtId="3" fontId="2" fillId="0" borderId="11" xfId="56" applyNumberFormat="1" applyFont="1" applyBorder="1" applyAlignment="1">
      <alignment horizontal="right"/>
      <protection/>
    </xf>
    <xf numFmtId="2" fontId="2" fillId="0" borderId="11" xfId="56" applyNumberFormat="1" applyFont="1" applyFill="1" applyBorder="1" applyAlignment="1">
      <alignment horizontal="right"/>
      <protection/>
    </xf>
    <xf numFmtId="0" fontId="2" fillId="0" borderId="11" xfId="56" applyFont="1" applyBorder="1" applyAlignment="1">
      <alignment horizontal="right"/>
      <protection/>
    </xf>
    <xf numFmtId="0" fontId="2" fillId="0" borderId="0" xfId="56" applyFont="1" applyAlignment="1">
      <alignment horizontal="right"/>
      <protection/>
    </xf>
    <xf numFmtId="2" fontId="2" fillId="0" borderId="0" xfId="56" applyNumberFormat="1" applyFont="1" applyFill="1" applyBorder="1" applyAlignment="1">
      <alignment horizontal="right"/>
      <protection/>
    </xf>
    <xf numFmtId="164" fontId="2" fillId="0" borderId="0" xfId="56" applyNumberFormat="1" applyFont="1">
      <alignment/>
      <protection/>
    </xf>
    <xf numFmtId="2" fontId="2" fillId="0" borderId="11" xfId="56" applyNumberFormat="1" applyFont="1" applyBorder="1">
      <alignment/>
      <protection/>
    </xf>
    <xf numFmtId="0" fontId="2" fillId="0" borderId="0" xfId="56" applyFont="1" applyAlignment="1">
      <alignment horizontal="center"/>
      <protection/>
    </xf>
    <xf numFmtId="2" fontId="42" fillId="0" borderId="11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 horizontal="right"/>
    </xf>
    <xf numFmtId="164" fontId="42" fillId="0" borderId="0" xfId="0" applyNumberFormat="1" applyFont="1" applyBorder="1" applyAlignment="1">
      <alignment/>
    </xf>
    <xf numFmtId="0" fontId="2" fillId="0" borderId="17" xfId="56" applyFont="1" applyBorder="1" applyAlignment="1">
      <alignment horizontal="center"/>
      <protection/>
    </xf>
    <xf numFmtId="0" fontId="2" fillId="0" borderId="16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3" fontId="2" fillId="0" borderId="17" xfId="56" applyNumberFormat="1" applyFont="1" applyBorder="1" applyAlignment="1">
      <alignment horizontal="center"/>
      <protection/>
    </xf>
    <xf numFmtId="3" fontId="2" fillId="0" borderId="16" xfId="56" applyNumberFormat="1" applyFont="1" applyBorder="1" applyAlignment="1">
      <alignment horizontal="center"/>
      <protection/>
    </xf>
    <xf numFmtId="3" fontId="2" fillId="0" borderId="15" xfId="56" applyNumberFormat="1" applyFont="1" applyBorder="1" applyAlignment="1">
      <alignment horizontal="center"/>
      <protection/>
    </xf>
    <xf numFmtId="3" fontId="2" fillId="0" borderId="10" xfId="56" applyNumberFormat="1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5" customHeight="1"/>
  <cols>
    <col min="1" max="1" width="8.7109375" style="5" customWidth="1"/>
    <col min="2" max="2" width="10.7109375" style="5" customWidth="1"/>
    <col min="3" max="4" width="8.7109375" style="5" customWidth="1"/>
    <col min="5" max="5" width="10.7109375" style="4" customWidth="1"/>
    <col min="6" max="7" width="8.7109375" style="4" customWidth="1"/>
    <col min="8" max="8" width="10.7109375" style="4" customWidth="1"/>
    <col min="9" max="10" width="8.7109375" style="4" customWidth="1"/>
    <col min="11" max="11" width="10.7109375" style="4" customWidth="1"/>
    <col min="12" max="13" width="8.7109375" style="4" customWidth="1"/>
    <col min="14" max="16" width="9.140625" style="4" customWidth="1"/>
    <col min="17" max="17" width="9.57421875" style="4" bestFit="1" customWidth="1"/>
    <col min="18" max="19" width="7.57421875" style="4" customWidth="1"/>
    <col min="20" max="20" width="10.57421875" style="4" bestFit="1" customWidth="1"/>
    <col min="21" max="21" width="9.28125" style="4" bestFit="1" customWidth="1"/>
    <col min="22" max="22" width="9.140625" style="4" customWidth="1"/>
    <col min="23" max="23" width="10.57421875" style="4" bestFit="1" customWidth="1"/>
    <col min="24" max="25" width="9.421875" style="4" customWidth="1"/>
    <col min="26" max="26" width="9.57421875" style="4" bestFit="1" customWidth="1"/>
    <col min="27" max="28" width="9.28125" style="4" customWidth="1"/>
    <col min="29" max="29" width="10.57421875" style="5" bestFit="1" customWidth="1"/>
    <col min="30" max="30" width="9.28125" style="5" bestFit="1" customWidth="1"/>
    <col min="31" max="31" width="9.140625" style="5" customWidth="1"/>
    <col min="32" max="32" width="10.57421875" style="5" bestFit="1" customWidth="1"/>
    <col min="33" max="33" width="9.28125" style="5" bestFit="1" customWidth="1"/>
    <col min="34" max="16384" width="9.140625" style="5" customWidth="1"/>
  </cols>
  <sheetData>
    <row r="1" spans="1:4" ht="15" customHeight="1">
      <c r="A1" s="3" t="s">
        <v>14</v>
      </c>
      <c r="B1" s="4" t="s">
        <v>15</v>
      </c>
      <c r="C1" s="4"/>
      <c r="D1" s="4"/>
    </row>
    <row r="2" spans="1:4" ht="15" customHeight="1">
      <c r="A2" s="3" t="s">
        <v>16</v>
      </c>
      <c r="B2" s="4" t="s">
        <v>17</v>
      </c>
      <c r="C2" s="4"/>
      <c r="D2" s="4"/>
    </row>
    <row r="3" spans="1:4" ht="15" customHeight="1">
      <c r="A3" s="5" t="s">
        <v>13</v>
      </c>
      <c r="B3" s="5" t="s">
        <v>18</v>
      </c>
      <c r="C3" s="4"/>
      <c r="D3" s="4"/>
    </row>
    <row r="4" spans="2:4" ht="15" customHeight="1">
      <c r="B4" s="5" t="s">
        <v>9</v>
      </c>
      <c r="C4" s="4"/>
      <c r="D4" s="4"/>
    </row>
    <row r="5" spans="2:4" ht="15" customHeight="1">
      <c r="B5" s="5" t="s">
        <v>10</v>
      </c>
      <c r="C5" s="4"/>
      <c r="D5" s="4"/>
    </row>
    <row r="6" spans="2:4" ht="15" customHeight="1">
      <c r="B6" s="4" t="s">
        <v>19</v>
      </c>
      <c r="C6" s="4"/>
      <c r="D6" s="4"/>
    </row>
    <row r="7" spans="2:4" ht="15" customHeight="1">
      <c r="B7" s="5" t="s">
        <v>20</v>
      </c>
      <c r="C7" s="4"/>
      <c r="D7" s="4"/>
    </row>
    <row r="8" spans="1:13" ht="15" customHeight="1">
      <c r="A8" s="4"/>
      <c r="B8" s="60" t="s">
        <v>21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31" ht="15" customHeight="1">
      <c r="A9" s="27"/>
      <c r="B9" s="54" t="s">
        <v>1</v>
      </c>
      <c r="C9" s="55"/>
      <c r="D9" s="56"/>
      <c r="E9" s="57" t="s">
        <v>4</v>
      </c>
      <c r="F9" s="58"/>
      <c r="G9" s="59"/>
      <c r="H9" s="57" t="s">
        <v>3</v>
      </c>
      <c r="I9" s="58"/>
      <c r="J9" s="59"/>
      <c r="K9" s="57" t="s">
        <v>2</v>
      </c>
      <c r="L9" s="58"/>
      <c r="M9" s="59"/>
      <c r="N9" s="2"/>
      <c r="O9" s="2"/>
      <c r="P9" s="2"/>
      <c r="T9" s="2"/>
      <c r="U9" s="2"/>
      <c r="V9" s="2"/>
      <c r="W9" s="2"/>
      <c r="X9" s="2"/>
      <c r="Y9" s="2"/>
      <c r="Z9" s="1"/>
      <c r="AA9" s="1"/>
      <c r="AB9" s="1"/>
      <c r="AC9" s="1"/>
      <c r="AD9" s="1"/>
      <c r="AE9" s="1"/>
    </row>
    <row r="10" spans="1:31" ht="30" customHeight="1">
      <c r="A10" s="28" t="s">
        <v>5</v>
      </c>
      <c r="B10" s="29" t="s">
        <v>7</v>
      </c>
      <c r="C10" s="6" t="s">
        <v>27</v>
      </c>
      <c r="D10" s="30" t="s">
        <v>6</v>
      </c>
      <c r="E10" s="29" t="s">
        <v>7</v>
      </c>
      <c r="F10" s="6" t="s">
        <v>27</v>
      </c>
      <c r="G10" s="30" t="s">
        <v>6</v>
      </c>
      <c r="H10" s="29" t="s">
        <v>7</v>
      </c>
      <c r="I10" s="6" t="s">
        <v>27</v>
      </c>
      <c r="J10" s="30" t="s">
        <v>6</v>
      </c>
      <c r="K10" s="29" t="s">
        <v>7</v>
      </c>
      <c r="L10" s="6" t="s">
        <v>27</v>
      </c>
      <c r="M10" s="30" t="s">
        <v>6</v>
      </c>
      <c r="N10" s="31"/>
      <c r="O10" s="31"/>
      <c r="P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15" customHeight="1">
      <c r="A11" s="7">
        <v>1991</v>
      </c>
      <c r="B11" s="32">
        <v>5489072</v>
      </c>
      <c r="C11" s="8">
        <v>19.1</v>
      </c>
      <c r="D11" s="9">
        <v>2.22</v>
      </c>
      <c r="E11" s="33"/>
      <c r="F11" s="34"/>
      <c r="G11" s="9"/>
      <c r="H11" s="33"/>
      <c r="I11" s="34"/>
      <c r="J11" s="35"/>
      <c r="K11" s="33"/>
      <c r="L11" s="34"/>
      <c r="M11" s="9"/>
      <c r="N11" s="36"/>
      <c r="O11" s="34"/>
      <c r="P11" s="37"/>
      <c r="T11" s="32"/>
      <c r="U11" s="8"/>
      <c r="V11" s="21"/>
      <c r="W11" s="32"/>
      <c r="X11" s="8"/>
      <c r="Y11" s="21"/>
      <c r="Z11" s="32"/>
      <c r="AA11" s="21"/>
      <c r="AB11" s="21"/>
      <c r="AC11" s="32"/>
      <c r="AD11" s="8"/>
      <c r="AE11" s="21"/>
    </row>
    <row r="12" spans="1:31" ht="15" customHeight="1">
      <c r="A12" s="7">
        <v>1992</v>
      </c>
      <c r="B12" s="32">
        <v>5670137</v>
      </c>
      <c r="C12" s="8">
        <v>14.8</v>
      </c>
      <c r="D12" s="9">
        <v>2.46</v>
      </c>
      <c r="E12" s="33"/>
      <c r="F12" s="34"/>
      <c r="G12" s="9"/>
      <c r="H12" s="33"/>
      <c r="I12" s="34"/>
      <c r="J12" s="35"/>
      <c r="K12" s="33"/>
      <c r="L12" s="34"/>
      <c r="M12" s="9"/>
      <c r="N12" s="36"/>
      <c r="O12" s="34"/>
      <c r="P12" s="37"/>
      <c r="T12" s="32"/>
      <c r="U12" s="8"/>
      <c r="V12" s="21"/>
      <c r="W12" s="32"/>
      <c r="X12" s="8"/>
      <c r="Y12" s="21"/>
      <c r="Z12" s="32"/>
      <c r="AA12" s="21"/>
      <c r="AB12" s="21"/>
      <c r="AC12" s="32"/>
      <c r="AD12" s="8"/>
      <c r="AE12" s="21"/>
    </row>
    <row r="13" spans="1:31" ht="15" customHeight="1">
      <c r="A13" s="7">
        <v>1993</v>
      </c>
      <c r="B13" s="32">
        <v>5800000</v>
      </c>
      <c r="C13" s="8">
        <v>15.1</v>
      </c>
      <c r="D13" s="9">
        <v>2.26</v>
      </c>
      <c r="E13" s="33"/>
      <c r="F13" s="34"/>
      <c r="G13" s="9"/>
      <c r="H13" s="33"/>
      <c r="I13" s="34"/>
      <c r="J13" s="35"/>
      <c r="K13" s="33"/>
      <c r="L13" s="34"/>
      <c r="M13" s="9"/>
      <c r="N13" s="36"/>
      <c r="O13" s="34"/>
      <c r="P13" s="37"/>
      <c r="T13" s="32"/>
      <c r="U13" s="8"/>
      <c r="V13" s="21"/>
      <c r="W13" s="32"/>
      <c r="X13" s="8"/>
      <c r="Y13" s="21"/>
      <c r="Z13" s="32"/>
      <c r="AA13" s="21"/>
      <c r="AB13" s="21"/>
      <c r="AC13" s="32"/>
      <c r="AD13" s="8"/>
      <c r="AE13" s="21"/>
    </row>
    <row r="14" spans="1:31" ht="15" customHeight="1">
      <c r="A14" s="7">
        <v>1994</v>
      </c>
      <c r="B14" s="32">
        <v>5876505</v>
      </c>
      <c r="C14" s="8">
        <v>8.9</v>
      </c>
      <c r="D14" s="9">
        <v>2.14</v>
      </c>
      <c r="E14" s="33"/>
      <c r="F14" s="34"/>
      <c r="G14" s="9"/>
      <c r="H14" s="33"/>
      <c r="I14" s="34"/>
      <c r="J14" s="35"/>
      <c r="K14" s="33"/>
      <c r="L14" s="34"/>
      <c r="M14" s="9"/>
      <c r="N14" s="36"/>
      <c r="O14" s="34"/>
      <c r="P14" s="37"/>
      <c r="T14" s="32"/>
      <c r="U14" s="8"/>
      <c r="V14" s="21"/>
      <c r="W14" s="32"/>
      <c r="X14" s="8"/>
      <c r="Y14" s="21"/>
      <c r="Z14" s="32"/>
      <c r="AA14" s="21"/>
      <c r="AB14" s="21"/>
      <c r="AC14" s="32"/>
      <c r="AD14" s="8"/>
      <c r="AE14" s="21"/>
    </row>
    <row r="15" spans="1:31" ht="15" customHeight="1">
      <c r="A15" s="7">
        <v>1995</v>
      </c>
      <c r="B15" s="32">
        <v>5679585</v>
      </c>
      <c r="C15" s="8">
        <v>7.6</v>
      </c>
      <c r="D15" s="9">
        <v>2.1</v>
      </c>
      <c r="E15" s="33"/>
      <c r="F15" s="34"/>
      <c r="G15" s="9"/>
      <c r="H15" s="33"/>
      <c r="I15" s="34"/>
      <c r="J15" s="35"/>
      <c r="K15" s="33"/>
      <c r="L15" s="34"/>
      <c r="M15" s="9"/>
      <c r="N15" s="36"/>
      <c r="O15" s="34"/>
      <c r="P15" s="37"/>
      <c r="T15" s="32"/>
      <c r="U15" s="8"/>
      <c r="V15" s="21"/>
      <c r="W15" s="32"/>
      <c r="X15" s="8"/>
      <c r="Y15" s="21"/>
      <c r="Z15" s="32"/>
      <c r="AA15" s="21"/>
      <c r="AB15" s="21"/>
      <c r="AC15" s="32"/>
      <c r="AD15" s="8"/>
      <c r="AE15" s="21"/>
    </row>
    <row r="16" spans="1:31" ht="15" customHeight="1">
      <c r="A16" s="7">
        <v>1996</v>
      </c>
      <c r="B16" s="32">
        <v>6090459</v>
      </c>
      <c r="C16" s="8">
        <v>7.6</v>
      </c>
      <c r="D16" s="9">
        <v>2.3</v>
      </c>
      <c r="E16" s="33"/>
      <c r="F16" s="34">
        <v>6.1</v>
      </c>
      <c r="G16" s="38">
        <v>3.03</v>
      </c>
      <c r="H16" s="3"/>
      <c r="I16" s="39">
        <v>3.2</v>
      </c>
      <c r="J16" s="38">
        <v>2.83</v>
      </c>
      <c r="K16" s="3"/>
      <c r="L16" s="39">
        <v>14.7</v>
      </c>
      <c r="M16" s="38">
        <v>1.74</v>
      </c>
      <c r="N16" s="36"/>
      <c r="O16" s="34"/>
      <c r="P16" s="37"/>
      <c r="T16" s="32"/>
      <c r="U16" s="8"/>
      <c r="V16" s="21"/>
      <c r="W16" s="32"/>
      <c r="X16" s="8"/>
      <c r="Y16" s="21"/>
      <c r="Z16" s="32"/>
      <c r="AA16" s="21"/>
      <c r="AB16" s="21"/>
      <c r="AC16" s="32"/>
      <c r="AD16" s="8"/>
      <c r="AE16" s="21"/>
    </row>
    <row r="17" spans="1:31" ht="15" customHeight="1">
      <c r="A17" s="7">
        <v>1997</v>
      </c>
      <c r="B17" s="32">
        <v>6382454</v>
      </c>
      <c r="C17" s="8">
        <v>10</v>
      </c>
      <c r="D17" s="9">
        <v>3.09</v>
      </c>
      <c r="E17" s="33"/>
      <c r="F17" s="34">
        <v>7.5</v>
      </c>
      <c r="G17" s="38">
        <v>4.48</v>
      </c>
      <c r="H17" s="3"/>
      <c r="I17" s="39">
        <v>6.5</v>
      </c>
      <c r="J17" s="38">
        <v>3.47</v>
      </c>
      <c r="K17" s="3"/>
      <c r="L17" s="39">
        <v>17</v>
      </c>
      <c r="M17" s="38">
        <v>2.24</v>
      </c>
      <c r="N17" s="36"/>
      <c r="O17" s="34"/>
      <c r="P17" s="37"/>
      <c r="T17" s="32"/>
      <c r="U17" s="8"/>
      <c r="V17" s="21"/>
      <c r="W17" s="32"/>
      <c r="X17" s="8"/>
      <c r="Y17" s="21"/>
      <c r="Z17" s="32"/>
      <c r="AA17" s="21"/>
      <c r="AB17" s="21"/>
      <c r="AC17" s="32"/>
      <c r="AD17" s="8"/>
      <c r="AE17" s="21"/>
    </row>
    <row r="18" spans="1:31" ht="15" customHeight="1">
      <c r="A18" s="7">
        <v>1998</v>
      </c>
      <c r="B18" s="32">
        <v>7014127</v>
      </c>
      <c r="C18" s="8">
        <v>11.3</v>
      </c>
      <c r="D18" s="9">
        <v>3.34</v>
      </c>
      <c r="E18" s="33"/>
      <c r="F18" s="34">
        <v>9.3</v>
      </c>
      <c r="G18" s="38">
        <v>4.28</v>
      </c>
      <c r="H18" s="3"/>
      <c r="I18" s="39">
        <v>11.9</v>
      </c>
      <c r="J18" s="38">
        <v>4.08</v>
      </c>
      <c r="K18" s="3"/>
      <c r="L18" s="39">
        <v>16.2</v>
      </c>
      <c r="M18" s="38">
        <v>3.36</v>
      </c>
      <c r="N18" s="36"/>
      <c r="O18" s="34"/>
      <c r="P18" s="37"/>
      <c r="T18" s="32"/>
      <c r="U18" s="8"/>
      <c r="V18" s="21"/>
      <c r="W18" s="32"/>
      <c r="X18" s="8"/>
      <c r="Y18" s="21"/>
      <c r="Z18" s="32"/>
      <c r="AA18" s="21"/>
      <c r="AB18" s="21"/>
      <c r="AC18" s="32"/>
      <c r="AD18" s="8"/>
      <c r="AE18" s="21"/>
    </row>
    <row r="19" spans="1:31" ht="15" customHeight="1">
      <c r="A19" s="7">
        <v>1999</v>
      </c>
      <c r="B19" s="32">
        <v>7202133</v>
      </c>
      <c r="C19" s="8">
        <v>8.2</v>
      </c>
      <c r="D19" s="9">
        <v>3.36</v>
      </c>
      <c r="E19" s="33">
        <v>2221178</v>
      </c>
      <c r="F19" s="34">
        <v>6.4</v>
      </c>
      <c r="G19" s="38">
        <v>4.59</v>
      </c>
      <c r="H19" s="3">
        <v>2463234</v>
      </c>
      <c r="I19" s="39">
        <v>9.6</v>
      </c>
      <c r="J19" s="38">
        <v>3.4</v>
      </c>
      <c r="K19" s="3">
        <v>2017721</v>
      </c>
      <c r="L19" s="39">
        <v>8.1</v>
      </c>
      <c r="M19" s="38">
        <v>2.19</v>
      </c>
      <c r="N19" s="36"/>
      <c r="O19" s="34"/>
      <c r="P19" s="37"/>
      <c r="T19" s="32"/>
      <c r="U19" s="8"/>
      <c r="V19" s="21"/>
      <c r="W19" s="32"/>
      <c r="X19" s="8"/>
      <c r="Y19" s="21"/>
      <c r="Z19" s="32"/>
      <c r="AA19" s="21"/>
      <c r="AB19" s="21"/>
      <c r="AC19" s="32"/>
      <c r="AD19" s="8"/>
      <c r="AE19" s="21"/>
    </row>
    <row r="20" spans="1:31" ht="15" customHeight="1">
      <c r="A20" s="7">
        <v>2000</v>
      </c>
      <c r="B20" s="32">
        <v>8427788</v>
      </c>
      <c r="C20" s="8">
        <v>6.1</v>
      </c>
      <c r="D20" s="9">
        <v>3.46</v>
      </c>
      <c r="E20" s="33">
        <v>2512045</v>
      </c>
      <c r="F20" s="34">
        <v>5.5</v>
      </c>
      <c r="G20" s="38">
        <v>4.72</v>
      </c>
      <c r="H20" s="3">
        <v>3758185</v>
      </c>
      <c r="I20" s="39">
        <v>5.9</v>
      </c>
      <c r="J20" s="38">
        <v>3.53</v>
      </c>
      <c r="K20" s="3">
        <v>2157558</v>
      </c>
      <c r="L20" s="39">
        <v>7.2</v>
      </c>
      <c r="M20" s="38">
        <v>2.22</v>
      </c>
      <c r="N20" s="36"/>
      <c r="O20" s="34"/>
      <c r="P20" s="37"/>
      <c r="T20" s="32"/>
      <c r="U20" s="8"/>
      <c r="V20" s="21"/>
      <c r="W20" s="32"/>
      <c r="X20" s="8"/>
      <c r="Y20" s="21"/>
      <c r="Z20" s="32"/>
      <c r="AA20" s="21"/>
      <c r="AB20" s="21"/>
      <c r="AC20" s="32"/>
      <c r="AD20" s="8"/>
      <c r="AE20" s="21"/>
    </row>
    <row r="21" spans="1:31" ht="15" customHeight="1">
      <c r="A21" s="7">
        <v>2001</v>
      </c>
      <c r="B21" s="32">
        <v>8692728</v>
      </c>
      <c r="C21" s="8">
        <v>12.3</v>
      </c>
      <c r="D21" s="9">
        <v>3.55</v>
      </c>
      <c r="E21" s="33">
        <v>3240541</v>
      </c>
      <c r="F21" s="34">
        <v>17.7</v>
      </c>
      <c r="G21" s="38">
        <v>3.95</v>
      </c>
      <c r="H21" s="3">
        <v>3494629</v>
      </c>
      <c r="I21" s="39">
        <v>9.6</v>
      </c>
      <c r="J21" s="38">
        <v>3.51</v>
      </c>
      <c r="K21" s="3">
        <v>1957558</v>
      </c>
      <c r="L21" s="39">
        <v>8.2</v>
      </c>
      <c r="M21" s="38">
        <v>2.19</v>
      </c>
      <c r="N21" s="36"/>
      <c r="O21" s="34"/>
      <c r="P21" s="37"/>
      <c r="T21" s="32"/>
      <c r="U21" s="8"/>
      <c r="V21" s="21"/>
      <c r="W21" s="32"/>
      <c r="X21" s="8"/>
      <c r="Y21" s="21"/>
      <c r="Z21" s="32"/>
      <c r="AA21" s="21"/>
      <c r="AB21" s="21"/>
      <c r="AC21" s="32"/>
      <c r="AD21" s="8"/>
      <c r="AE21" s="21"/>
    </row>
    <row r="22" spans="1:31" ht="15" customHeight="1">
      <c r="A22" s="7">
        <v>2002</v>
      </c>
      <c r="B22" s="32">
        <v>8944789</v>
      </c>
      <c r="C22" s="8">
        <v>15.4</v>
      </c>
      <c r="D22" s="9">
        <v>3.24</v>
      </c>
      <c r="E22" s="33">
        <v>3155955</v>
      </c>
      <c r="F22" s="34">
        <v>17.6</v>
      </c>
      <c r="G22" s="38">
        <v>3.92</v>
      </c>
      <c r="H22" s="3">
        <v>3454483</v>
      </c>
      <c r="I22" s="39">
        <v>14.8</v>
      </c>
      <c r="J22" s="38">
        <v>3.11</v>
      </c>
      <c r="K22" s="3">
        <v>2334351</v>
      </c>
      <c r="L22" s="39">
        <v>13.4</v>
      </c>
      <c r="M22" s="38">
        <v>2.24</v>
      </c>
      <c r="N22" s="36"/>
      <c r="O22" s="34"/>
      <c r="P22" s="37"/>
      <c r="T22" s="32"/>
      <c r="U22" s="8"/>
      <c r="V22" s="21"/>
      <c r="W22" s="32"/>
      <c r="X22" s="8"/>
      <c r="Y22" s="21"/>
      <c r="Z22" s="32"/>
      <c r="AA22" s="21"/>
      <c r="AB22" s="21"/>
      <c r="AC22" s="32"/>
      <c r="AD22" s="8"/>
      <c r="AE22" s="21"/>
    </row>
    <row r="23" spans="1:31" ht="15" customHeight="1">
      <c r="A23" s="7">
        <v>2003</v>
      </c>
      <c r="B23" s="40"/>
      <c r="C23" s="8">
        <v>28.3</v>
      </c>
      <c r="D23" s="9">
        <v>3.2</v>
      </c>
      <c r="E23" s="33"/>
      <c r="F23" s="34">
        <v>33.3</v>
      </c>
      <c r="G23" s="38">
        <v>3.84</v>
      </c>
      <c r="H23" s="3"/>
      <c r="I23" s="39">
        <v>29.5</v>
      </c>
      <c r="J23" s="38">
        <v>2.66</v>
      </c>
      <c r="K23" s="3"/>
      <c r="L23" s="39">
        <v>17.8</v>
      </c>
      <c r="M23" s="38">
        <v>2.44</v>
      </c>
      <c r="N23" s="36"/>
      <c r="O23" s="34"/>
      <c r="P23" s="37"/>
      <c r="T23" s="32"/>
      <c r="U23" s="8"/>
      <c r="V23" s="21"/>
      <c r="W23" s="32"/>
      <c r="X23" s="8"/>
      <c r="Y23" s="21"/>
      <c r="Z23" s="32"/>
      <c r="AA23" s="21"/>
      <c r="AB23" s="21"/>
      <c r="AC23" s="32"/>
      <c r="AD23" s="8"/>
      <c r="AE23" s="21"/>
    </row>
    <row r="24" spans="1:31" ht="15" customHeight="1">
      <c r="A24" s="7">
        <v>2004</v>
      </c>
      <c r="B24" s="32"/>
      <c r="C24" s="8">
        <v>25.3</v>
      </c>
      <c r="D24" s="9">
        <v>3.21</v>
      </c>
      <c r="E24" s="33"/>
      <c r="F24" s="34"/>
      <c r="G24" s="9"/>
      <c r="H24" s="33"/>
      <c r="I24" s="34"/>
      <c r="J24" s="35"/>
      <c r="K24" s="33"/>
      <c r="L24" s="34"/>
      <c r="M24" s="9"/>
      <c r="N24" s="36"/>
      <c r="O24" s="34"/>
      <c r="P24" s="37"/>
      <c r="T24" s="32"/>
      <c r="U24" s="8"/>
      <c r="V24" s="21"/>
      <c r="W24" s="32"/>
      <c r="X24" s="8"/>
      <c r="Y24" s="21"/>
      <c r="Z24" s="32"/>
      <c r="AA24" s="21"/>
      <c r="AB24" s="41"/>
      <c r="AC24" s="32"/>
      <c r="AD24" s="8"/>
      <c r="AE24" s="21"/>
    </row>
    <row r="25" spans="1:31" ht="15" customHeight="1">
      <c r="A25" s="7">
        <v>2005</v>
      </c>
      <c r="B25" s="32">
        <v>9392859</v>
      </c>
      <c r="C25" s="8">
        <v>16.6</v>
      </c>
      <c r="D25" s="9">
        <v>4.1</v>
      </c>
      <c r="E25" s="33"/>
      <c r="F25" s="34"/>
      <c r="G25" s="9"/>
      <c r="H25" s="33"/>
      <c r="I25" s="34"/>
      <c r="J25" s="42"/>
      <c r="K25" s="33"/>
      <c r="L25" s="34"/>
      <c r="M25" s="9"/>
      <c r="N25" s="33"/>
      <c r="O25" s="34"/>
      <c r="P25" s="32"/>
      <c r="T25" s="32"/>
      <c r="U25" s="8"/>
      <c r="V25" s="21"/>
      <c r="W25" s="32"/>
      <c r="X25" s="8"/>
      <c r="Y25" s="21"/>
      <c r="Z25" s="32"/>
      <c r="AA25" s="21"/>
      <c r="AB25" s="21"/>
      <c r="AC25" s="32"/>
      <c r="AD25" s="8"/>
      <c r="AE25" s="21"/>
    </row>
    <row r="26" spans="1:31" ht="15" customHeight="1">
      <c r="A26" s="7">
        <v>2006</v>
      </c>
      <c r="B26" s="32">
        <v>9354597</v>
      </c>
      <c r="C26" s="8">
        <v>10.2</v>
      </c>
      <c r="D26" s="9">
        <v>4.13</v>
      </c>
      <c r="E26" s="33"/>
      <c r="F26" s="34"/>
      <c r="G26" s="9"/>
      <c r="H26" s="33"/>
      <c r="I26" s="34"/>
      <c r="J26" s="42"/>
      <c r="K26" s="33"/>
      <c r="L26" s="34"/>
      <c r="M26" s="9"/>
      <c r="N26" s="33"/>
      <c r="O26" s="34"/>
      <c r="P26" s="32"/>
      <c r="T26" s="32"/>
      <c r="U26" s="8"/>
      <c r="V26" s="21"/>
      <c r="W26" s="32"/>
      <c r="X26" s="8"/>
      <c r="Y26" s="21"/>
      <c r="Z26" s="32"/>
      <c r="AA26" s="21"/>
      <c r="AB26" s="21"/>
      <c r="AC26" s="32"/>
      <c r="AD26" s="8"/>
      <c r="AE26" s="21"/>
    </row>
    <row r="27" spans="1:31" ht="15" customHeight="1">
      <c r="A27" s="7">
        <v>2007</v>
      </c>
      <c r="B27" s="32"/>
      <c r="C27" s="8">
        <v>6.7</v>
      </c>
      <c r="D27" s="43">
        <v>4.79</v>
      </c>
      <c r="E27" s="33"/>
      <c r="F27" s="34"/>
      <c r="G27" s="9"/>
      <c r="H27" s="33"/>
      <c r="I27" s="34"/>
      <c r="J27" s="44"/>
      <c r="K27" s="33"/>
      <c r="L27" s="34"/>
      <c r="M27" s="9"/>
      <c r="N27" s="45"/>
      <c r="O27" s="34"/>
      <c r="P27" s="41"/>
      <c r="T27" s="32"/>
      <c r="U27" s="8"/>
      <c r="V27" s="46"/>
      <c r="W27" s="32"/>
      <c r="X27" s="8"/>
      <c r="Y27" s="46"/>
      <c r="Z27" s="32"/>
      <c r="AA27" s="21"/>
      <c r="AB27" s="46"/>
      <c r="AC27" s="32"/>
      <c r="AD27" s="8"/>
      <c r="AE27" s="46"/>
    </row>
    <row r="28" spans="1:31" ht="15" customHeight="1">
      <c r="A28" s="7">
        <v>2008</v>
      </c>
      <c r="B28" s="32">
        <v>9876618</v>
      </c>
      <c r="C28" s="8">
        <v>9.9</v>
      </c>
      <c r="D28" s="9">
        <v>4.99</v>
      </c>
      <c r="E28" s="33"/>
      <c r="F28" s="34"/>
      <c r="G28" s="9"/>
      <c r="H28" s="33"/>
      <c r="I28" s="34"/>
      <c r="J28" s="44"/>
      <c r="K28" s="33"/>
      <c r="L28" s="34"/>
      <c r="M28" s="9"/>
      <c r="N28" s="45"/>
      <c r="O28" s="34"/>
      <c r="P28" s="41"/>
      <c r="T28" s="32"/>
      <c r="U28" s="8"/>
      <c r="V28" s="21"/>
      <c r="W28" s="32"/>
      <c r="X28" s="8"/>
      <c r="Y28" s="21"/>
      <c r="Z28" s="32"/>
      <c r="AA28" s="21"/>
      <c r="AB28" s="21"/>
      <c r="AC28" s="32"/>
      <c r="AD28" s="8"/>
      <c r="AE28" s="21"/>
    </row>
    <row r="29" spans="1:31" ht="15" customHeight="1">
      <c r="A29" s="7">
        <v>2009</v>
      </c>
      <c r="B29" s="32">
        <v>10535995</v>
      </c>
      <c r="C29" s="8">
        <v>21.9</v>
      </c>
      <c r="D29" s="9">
        <v>3.99</v>
      </c>
      <c r="E29" s="33"/>
      <c r="F29" s="34"/>
      <c r="G29" s="9"/>
      <c r="H29" s="33"/>
      <c r="I29" s="34"/>
      <c r="J29" s="44"/>
      <c r="K29" s="33"/>
      <c r="L29" s="34"/>
      <c r="M29" s="9"/>
      <c r="N29" s="45"/>
      <c r="O29" s="34"/>
      <c r="P29" s="41"/>
      <c r="T29" s="32"/>
      <c r="U29" s="8"/>
      <c r="V29" s="21"/>
      <c r="W29" s="32"/>
      <c r="X29" s="8"/>
      <c r="Y29" s="21"/>
      <c r="Z29" s="32"/>
      <c r="AA29" s="21"/>
      <c r="AB29" s="21"/>
      <c r="AC29" s="32"/>
      <c r="AD29" s="8"/>
      <c r="AE29" s="21"/>
    </row>
    <row r="30" spans="1:31" ht="15" customHeight="1">
      <c r="A30" s="7">
        <v>2010</v>
      </c>
      <c r="B30" s="32">
        <v>9326217</v>
      </c>
      <c r="C30" s="8">
        <v>22.5</v>
      </c>
      <c r="D30" s="9">
        <v>4.03</v>
      </c>
      <c r="F30" s="47"/>
      <c r="G30" s="48"/>
      <c r="I30" s="47"/>
      <c r="J30" s="27"/>
      <c r="L30" s="47"/>
      <c r="M30" s="48"/>
      <c r="N30" s="45"/>
      <c r="O30" s="34"/>
      <c r="P30" s="41"/>
      <c r="T30" s="32"/>
      <c r="U30" s="8"/>
      <c r="V30" s="21"/>
      <c r="W30" s="32"/>
      <c r="X30" s="8"/>
      <c r="Y30" s="21"/>
      <c r="Z30" s="32"/>
      <c r="AA30" s="21"/>
      <c r="AB30" s="21"/>
      <c r="AC30" s="32"/>
      <c r="AD30" s="8"/>
      <c r="AE30" s="21"/>
    </row>
    <row r="31" spans="1:28" ht="15" customHeight="1">
      <c r="A31" s="49">
        <v>2011</v>
      </c>
      <c r="B31" s="32">
        <v>9897180</v>
      </c>
      <c r="C31" s="47">
        <v>20.5</v>
      </c>
      <c r="D31" s="9">
        <v>3.99</v>
      </c>
      <c r="E31" s="5"/>
      <c r="F31" s="5"/>
      <c r="G31" s="48"/>
      <c r="H31" s="5"/>
      <c r="I31" s="5"/>
      <c r="J31" s="27"/>
      <c r="K31" s="5"/>
      <c r="L31" s="5"/>
      <c r="M31" s="4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" customHeight="1">
      <c r="A32" s="7">
        <v>2012</v>
      </c>
      <c r="B32" s="32"/>
      <c r="C32" s="47"/>
      <c r="D32" s="48"/>
      <c r="E32" s="5"/>
      <c r="F32" s="5"/>
      <c r="G32" s="27"/>
      <c r="H32" s="5"/>
      <c r="I32" s="5"/>
      <c r="J32" s="27"/>
      <c r="K32" s="5"/>
      <c r="L32" s="5"/>
      <c r="M32" s="27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 customHeight="1">
      <c r="A33" s="7">
        <v>2013</v>
      </c>
      <c r="B33" s="32">
        <v>9745536</v>
      </c>
      <c r="C33" s="47">
        <v>19.5</v>
      </c>
      <c r="D33" s="48">
        <v>3.97</v>
      </c>
      <c r="E33" s="5"/>
      <c r="F33" s="5"/>
      <c r="G33" s="27"/>
      <c r="H33" s="5"/>
      <c r="I33" s="5"/>
      <c r="J33" s="27"/>
      <c r="K33" s="5"/>
      <c r="L33" s="5"/>
      <c r="M33" s="27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customHeight="1">
      <c r="A34" s="49">
        <v>2014</v>
      </c>
      <c r="B34" s="32">
        <f>SUM(182041,1759619,1980303,1621749,4878834)</f>
        <v>10422546</v>
      </c>
      <c r="C34" s="47">
        <f>AVERAGE(10,10.4,25.7,17,15.8)</f>
        <v>15.779999999999998</v>
      </c>
      <c r="D34" s="48">
        <f>AVERAGE(6.09,4.91,4.06,3.68,3.58)</f>
        <v>4.464</v>
      </c>
      <c r="E34" s="5"/>
      <c r="F34" s="5"/>
      <c r="G34" s="27"/>
      <c r="H34" s="5"/>
      <c r="I34" s="5"/>
      <c r="J34" s="27"/>
      <c r="K34" s="5"/>
      <c r="L34" s="5"/>
      <c r="M34" s="27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>
      <c r="A35" s="7">
        <v>2015</v>
      </c>
      <c r="B35" s="32">
        <v>10323320</v>
      </c>
      <c r="C35" s="47">
        <v>14.74</v>
      </c>
      <c r="D35" s="48">
        <v>4.25</v>
      </c>
      <c r="E35" s="5"/>
      <c r="F35" s="5"/>
      <c r="G35" s="27"/>
      <c r="H35" s="5"/>
      <c r="I35" s="5"/>
      <c r="J35" s="27"/>
      <c r="K35" s="5"/>
      <c r="L35" s="5"/>
      <c r="M35" s="2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>
      <c r="A36" s="7">
        <v>2016</v>
      </c>
      <c r="B36" s="32">
        <v>10655326</v>
      </c>
      <c r="C36" s="47">
        <v>16.01</v>
      </c>
      <c r="D36" s="48">
        <v>4.38</v>
      </c>
      <c r="E36" s="5"/>
      <c r="F36" s="5"/>
      <c r="G36" s="27"/>
      <c r="H36" s="5"/>
      <c r="I36" s="5"/>
      <c r="J36" s="27"/>
      <c r="K36" s="5"/>
      <c r="L36" s="5"/>
      <c r="M36" s="27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 customHeight="1">
      <c r="A37" s="49">
        <v>2017</v>
      </c>
      <c r="B37" s="32">
        <v>11203901</v>
      </c>
      <c r="C37" s="47">
        <v>11.44</v>
      </c>
      <c r="D37" s="48">
        <v>4.58</v>
      </c>
      <c r="E37" s="5"/>
      <c r="F37" s="5"/>
      <c r="G37" s="27"/>
      <c r="H37" s="5"/>
      <c r="I37" s="5"/>
      <c r="J37" s="27"/>
      <c r="K37" s="5"/>
      <c r="L37" s="5"/>
      <c r="M37" s="2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 customHeight="1">
      <c r="A38" s="7">
        <v>2018</v>
      </c>
      <c r="B38" s="32">
        <v>12269058</v>
      </c>
      <c r="C38" s="47">
        <v>10.08</v>
      </c>
      <c r="D38" s="48">
        <v>4.17</v>
      </c>
      <c r="E38" s="5"/>
      <c r="F38" s="5"/>
      <c r="G38" s="27"/>
      <c r="H38" s="5"/>
      <c r="I38" s="5"/>
      <c r="J38" s="27"/>
      <c r="K38" s="5"/>
      <c r="L38" s="5"/>
      <c r="M38" s="27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>
      <c r="A39" s="7">
        <v>2019</v>
      </c>
      <c r="B39" s="32">
        <v>13209535</v>
      </c>
      <c r="C39" s="47">
        <v>10.44</v>
      </c>
      <c r="D39" s="48">
        <v>4.7</v>
      </c>
      <c r="E39" s="5"/>
      <c r="F39" s="5"/>
      <c r="G39" s="27"/>
      <c r="H39" s="5"/>
      <c r="I39" s="5"/>
      <c r="J39" s="27"/>
      <c r="K39" s="5"/>
      <c r="L39" s="5"/>
      <c r="M39" s="27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>
      <c r="A40" s="7">
        <v>2020</v>
      </c>
      <c r="B40" s="32">
        <v>14159398</v>
      </c>
      <c r="C40" s="47">
        <v>10.57</v>
      </c>
      <c r="D40" s="48">
        <v>4.31</v>
      </c>
      <c r="E40" s="5"/>
      <c r="F40" s="5"/>
      <c r="G40" s="27"/>
      <c r="H40" s="5"/>
      <c r="I40" s="5"/>
      <c r="J40" s="27"/>
      <c r="K40" s="5"/>
      <c r="L40" s="5"/>
      <c r="M40" s="27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5:28" ht="1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5:28" ht="1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5:28" ht="1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5:28" ht="1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5:28" ht="1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</sheetData>
  <sheetProtection/>
  <mergeCells count="5">
    <mergeCell ref="B9:D9"/>
    <mergeCell ref="E9:G9"/>
    <mergeCell ref="H9:J9"/>
    <mergeCell ref="K9:M9"/>
    <mergeCell ref="B8:M8"/>
  </mergeCells>
  <hyperlinks>
    <hyperlink ref="B2" r:id="rId1" display="www.weigand.com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10" topLeftCell="B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" sqref="B41"/>
    </sheetView>
  </sheetViews>
  <sheetFormatPr defaultColWidth="9.140625" defaultRowHeight="15" customHeight="1"/>
  <cols>
    <col min="1" max="1" width="8.7109375" style="10" customWidth="1"/>
    <col min="2" max="2" width="10.7109375" style="10" customWidth="1"/>
    <col min="3" max="4" width="8.7109375" style="10" customWidth="1"/>
    <col min="5" max="5" width="10.7109375" style="10" customWidth="1"/>
    <col min="6" max="7" width="8.7109375" style="10" customWidth="1"/>
    <col min="8" max="8" width="10.7109375" style="10" customWidth="1"/>
    <col min="9" max="10" width="8.7109375" style="10" customWidth="1"/>
    <col min="11" max="11" width="10.7109375" style="10" customWidth="1"/>
    <col min="12" max="13" width="8.7109375" style="10" customWidth="1"/>
    <col min="14" max="16384" width="9.140625" style="10" customWidth="1"/>
  </cols>
  <sheetData>
    <row r="1" spans="1:6" ht="15" customHeight="1">
      <c r="A1" s="3" t="s">
        <v>14</v>
      </c>
      <c r="B1" s="4" t="s">
        <v>15</v>
      </c>
      <c r="C1" s="5"/>
      <c r="D1" s="5"/>
      <c r="E1" s="5"/>
      <c r="F1" s="5"/>
    </row>
    <row r="2" spans="1:6" ht="15" customHeight="1">
      <c r="A2" s="3" t="s">
        <v>16</v>
      </c>
      <c r="B2" s="4" t="s">
        <v>17</v>
      </c>
      <c r="C2" s="5"/>
      <c r="D2" s="5"/>
      <c r="E2" s="5"/>
      <c r="F2" s="5"/>
    </row>
    <row r="3" spans="1:2" ht="15" customHeight="1">
      <c r="A3" s="10" t="s">
        <v>13</v>
      </c>
      <c r="B3" s="5" t="s">
        <v>11</v>
      </c>
    </row>
    <row r="4" ht="15" customHeight="1">
      <c r="B4" s="5" t="s">
        <v>12</v>
      </c>
    </row>
    <row r="5" ht="15" customHeight="1">
      <c r="B5" s="5"/>
    </row>
    <row r="6" ht="15" customHeight="1">
      <c r="B6" s="5"/>
    </row>
    <row r="8" spans="1:13" ht="15" customHeight="1">
      <c r="A8" s="11"/>
      <c r="B8" s="62" t="s">
        <v>22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" customHeight="1">
      <c r="A9" s="12"/>
      <c r="B9" s="62" t="s">
        <v>1</v>
      </c>
      <c r="C9" s="62"/>
      <c r="D9" s="63"/>
      <c r="E9" s="61" t="s">
        <v>4</v>
      </c>
      <c r="F9" s="62"/>
      <c r="G9" s="63"/>
      <c r="H9" s="61" t="s">
        <v>3</v>
      </c>
      <c r="I9" s="62"/>
      <c r="J9" s="63"/>
      <c r="K9" s="61" t="s">
        <v>2</v>
      </c>
      <c r="L9" s="62"/>
      <c r="M9" s="63"/>
    </row>
    <row r="10" spans="1:13" ht="30" customHeight="1">
      <c r="A10" s="13" t="s">
        <v>5</v>
      </c>
      <c r="B10" s="14" t="s">
        <v>8</v>
      </c>
      <c r="C10" s="6" t="s">
        <v>27</v>
      </c>
      <c r="D10" s="13" t="s">
        <v>6</v>
      </c>
      <c r="E10" s="15" t="s">
        <v>8</v>
      </c>
      <c r="F10" s="6" t="s">
        <v>27</v>
      </c>
      <c r="G10" s="13" t="s">
        <v>6</v>
      </c>
      <c r="H10" s="15" t="s">
        <v>8</v>
      </c>
      <c r="I10" s="6" t="s">
        <v>27</v>
      </c>
      <c r="J10" s="13" t="s">
        <v>6</v>
      </c>
      <c r="K10" s="15" t="s">
        <v>8</v>
      </c>
      <c r="L10" s="6" t="s">
        <v>27</v>
      </c>
      <c r="M10" s="13" t="s">
        <v>6</v>
      </c>
    </row>
    <row r="11" spans="1:13" ht="15" customHeight="1">
      <c r="A11" s="7">
        <v>1991</v>
      </c>
      <c r="B11" s="16"/>
      <c r="C11" s="8">
        <v>27.1</v>
      </c>
      <c r="D11" s="9">
        <v>1.74</v>
      </c>
      <c r="E11" s="17"/>
      <c r="F11" s="8"/>
      <c r="G11" s="9"/>
      <c r="H11" s="17"/>
      <c r="I11" s="8"/>
      <c r="J11" s="9"/>
      <c r="K11" s="17"/>
      <c r="L11" s="8"/>
      <c r="M11" s="9"/>
    </row>
    <row r="12" spans="1:13" ht="15" customHeight="1">
      <c r="A12" s="7">
        <v>1992</v>
      </c>
      <c r="B12" s="16"/>
      <c r="C12" s="8">
        <v>30.8</v>
      </c>
      <c r="D12" s="9">
        <v>2.19</v>
      </c>
      <c r="E12" s="17"/>
      <c r="F12" s="8"/>
      <c r="G12" s="9"/>
      <c r="H12" s="17"/>
      <c r="I12" s="8"/>
      <c r="J12" s="9"/>
      <c r="K12" s="17"/>
      <c r="L12" s="8"/>
      <c r="M12" s="9"/>
    </row>
    <row r="13" spans="1:13" ht="15" customHeight="1">
      <c r="A13" s="7">
        <v>1993</v>
      </c>
      <c r="B13" s="16"/>
      <c r="C13" s="8">
        <v>13.9</v>
      </c>
      <c r="D13" s="9">
        <v>2.98</v>
      </c>
      <c r="E13" s="17"/>
      <c r="F13" s="8"/>
      <c r="G13" s="9"/>
      <c r="H13" s="17"/>
      <c r="I13" s="8"/>
      <c r="J13" s="9"/>
      <c r="K13" s="17"/>
      <c r="L13" s="8"/>
      <c r="M13" s="9"/>
    </row>
    <row r="14" spans="1:13" ht="15" customHeight="1">
      <c r="A14" s="7">
        <v>1994</v>
      </c>
      <c r="B14" s="16"/>
      <c r="C14" s="8">
        <v>9</v>
      </c>
      <c r="D14" s="9">
        <v>2.23</v>
      </c>
      <c r="E14" s="17"/>
      <c r="F14" s="8"/>
      <c r="G14" s="9"/>
      <c r="H14" s="17"/>
      <c r="I14" s="8"/>
      <c r="J14" s="9"/>
      <c r="K14" s="17"/>
      <c r="L14" s="8"/>
      <c r="M14" s="9"/>
    </row>
    <row r="15" spans="1:13" ht="15" customHeight="1">
      <c r="A15" s="7">
        <v>1995</v>
      </c>
      <c r="B15" s="16"/>
      <c r="C15" s="8">
        <v>8.7</v>
      </c>
      <c r="D15" s="9">
        <v>1.61</v>
      </c>
      <c r="E15" s="17"/>
      <c r="F15" s="8"/>
      <c r="G15" s="9"/>
      <c r="H15" s="17"/>
      <c r="I15" s="8"/>
      <c r="J15" s="9"/>
      <c r="K15" s="17"/>
      <c r="L15" s="8"/>
      <c r="M15" s="9"/>
    </row>
    <row r="16" spans="1:13" ht="15" customHeight="1">
      <c r="A16" s="7">
        <v>1996</v>
      </c>
      <c r="B16" s="16"/>
      <c r="C16" s="8">
        <v>7.9</v>
      </c>
      <c r="D16" s="9">
        <v>2.28</v>
      </c>
      <c r="E16" s="17"/>
      <c r="F16" s="8">
        <v>5.5</v>
      </c>
      <c r="G16" s="9">
        <v>4.5</v>
      </c>
      <c r="H16" s="17"/>
      <c r="I16" s="8">
        <v>0</v>
      </c>
      <c r="J16" s="9"/>
      <c r="K16" s="17"/>
      <c r="L16" s="8">
        <v>10.8</v>
      </c>
      <c r="M16" s="9">
        <v>1.75</v>
      </c>
    </row>
    <row r="17" spans="1:13" ht="15" customHeight="1">
      <c r="A17" s="7">
        <v>1997</v>
      </c>
      <c r="B17" s="16"/>
      <c r="C17" s="8">
        <v>1</v>
      </c>
      <c r="D17" s="9">
        <v>4.5</v>
      </c>
      <c r="E17" s="17"/>
      <c r="F17" s="8">
        <v>5.9</v>
      </c>
      <c r="G17" s="9">
        <v>4.5</v>
      </c>
      <c r="H17" s="17"/>
      <c r="I17" s="8">
        <v>0</v>
      </c>
      <c r="J17" s="9"/>
      <c r="K17" s="17"/>
      <c r="L17" s="8">
        <v>0</v>
      </c>
      <c r="M17" s="9"/>
    </row>
    <row r="18" spans="1:13" ht="15" customHeight="1">
      <c r="A18" s="7">
        <v>1998</v>
      </c>
      <c r="B18" s="16"/>
      <c r="C18" s="8">
        <v>6.6</v>
      </c>
      <c r="D18" s="9">
        <v>3.33</v>
      </c>
      <c r="E18" s="17"/>
      <c r="F18" s="8">
        <v>5.9</v>
      </c>
      <c r="G18" s="9">
        <v>4.5</v>
      </c>
      <c r="H18" s="17"/>
      <c r="I18" s="8">
        <v>15.3</v>
      </c>
      <c r="J18" s="9">
        <v>3</v>
      </c>
      <c r="K18" s="17"/>
      <c r="L18" s="8">
        <v>4</v>
      </c>
      <c r="M18" s="9">
        <v>2.4</v>
      </c>
    </row>
    <row r="19" spans="1:13" ht="15" customHeight="1">
      <c r="A19" s="7">
        <v>1999</v>
      </c>
      <c r="B19" s="16"/>
      <c r="C19" s="8">
        <v>3.2</v>
      </c>
      <c r="D19" s="9">
        <v>2.6</v>
      </c>
      <c r="E19" s="17"/>
      <c r="F19" s="8">
        <v>0</v>
      </c>
      <c r="G19" s="9"/>
      <c r="H19" s="17"/>
      <c r="I19" s="8">
        <v>14.6</v>
      </c>
      <c r="J19" s="9">
        <v>2.78</v>
      </c>
      <c r="K19" s="17"/>
      <c r="L19" s="8">
        <v>2.7</v>
      </c>
      <c r="M19" s="9">
        <v>2.25</v>
      </c>
    </row>
    <row r="20" spans="1:13" ht="15" customHeight="1">
      <c r="A20" s="7">
        <v>2000</v>
      </c>
      <c r="B20" s="16">
        <v>412517</v>
      </c>
      <c r="C20" s="8">
        <v>7</v>
      </c>
      <c r="D20" s="9">
        <v>3.2</v>
      </c>
      <c r="E20" s="17"/>
      <c r="F20" s="8"/>
      <c r="G20" s="9"/>
      <c r="H20" s="17"/>
      <c r="I20" s="8">
        <v>27.5</v>
      </c>
      <c r="J20" s="9">
        <v>3.6</v>
      </c>
      <c r="K20" s="17"/>
      <c r="L20" s="8">
        <v>6.2</v>
      </c>
      <c r="M20" s="9">
        <v>2.72</v>
      </c>
    </row>
    <row r="21" spans="1:13" ht="15" customHeight="1">
      <c r="A21" s="7">
        <v>2001</v>
      </c>
      <c r="B21" s="16"/>
      <c r="C21" s="8">
        <v>16.4</v>
      </c>
      <c r="D21" s="9">
        <v>3.9</v>
      </c>
      <c r="E21" s="17"/>
      <c r="F21" s="8">
        <v>12.3</v>
      </c>
      <c r="G21" s="9">
        <v>5.95</v>
      </c>
      <c r="H21" s="17"/>
      <c r="I21" s="8">
        <v>41.5</v>
      </c>
      <c r="J21" s="9">
        <v>3.69</v>
      </c>
      <c r="K21" s="17"/>
      <c r="L21" s="8">
        <v>10.8</v>
      </c>
      <c r="M21" s="9">
        <v>2.41</v>
      </c>
    </row>
    <row r="22" spans="1:13" ht="15" customHeight="1">
      <c r="A22" s="7">
        <v>2002</v>
      </c>
      <c r="B22" s="16"/>
      <c r="C22" s="8">
        <v>27.9</v>
      </c>
      <c r="D22" s="9">
        <v>2.52</v>
      </c>
      <c r="E22" s="17"/>
      <c r="F22" s="8"/>
      <c r="G22" s="9"/>
      <c r="H22" s="17"/>
      <c r="I22" s="8">
        <v>16.9</v>
      </c>
      <c r="J22" s="9">
        <v>3.64</v>
      </c>
      <c r="K22" s="17"/>
      <c r="L22" s="8">
        <v>42.9</v>
      </c>
      <c r="M22" s="9">
        <v>2.43</v>
      </c>
    </row>
    <row r="23" spans="1:13" ht="15" customHeight="1">
      <c r="A23" s="7">
        <v>2003</v>
      </c>
      <c r="B23" s="16"/>
      <c r="C23" s="8">
        <v>23.2</v>
      </c>
      <c r="D23" s="9">
        <v>3.37</v>
      </c>
      <c r="E23" s="17"/>
      <c r="F23" s="8"/>
      <c r="G23" s="9"/>
      <c r="H23" s="17"/>
      <c r="I23" s="8">
        <v>17.1</v>
      </c>
      <c r="J23" s="9">
        <v>3.5</v>
      </c>
      <c r="K23" s="17"/>
      <c r="L23" s="8">
        <v>24.2</v>
      </c>
      <c r="M23" s="9">
        <v>3.35</v>
      </c>
    </row>
    <row r="24" spans="1:13" ht="15" customHeight="1">
      <c r="A24" s="7">
        <v>2004</v>
      </c>
      <c r="B24" s="16"/>
      <c r="D24" s="50"/>
      <c r="G24" s="24"/>
      <c r="J24" s="24"/>
      <c r="M24" s="24"/>
    </row>
    <row r="25" spans="1:13" ht="15" customHeight="1">
      <c r="A25" s="7">
        <v>2005</v>
      </c>
      <c r="B25" s="16"/>
      <c r="D25" s="50"/>
      <c r="G25" s="24"/>
      <c r="J25" s="24"/>
      <c r="M25" s="24"/>
    </row>
    <row r="26" spans="1:13" ht="15" customHeight="1">
      <c r="A26" s="7">
        <v>2006</v>
      </c>
      <c r="B26" s="16"/>
      <c r="D26" s="50"/>
      <c r="G26" s="24"/>
      <c r="J26" s="24"/>
      <c r="M26" s="24"/>
    </row>
    <row r="27" spans="1:13" ht="15" customHeight="1">
      <c r="A27" s="7">
        <v>2007</v>
      </c>
      <c r="B27" s="16"/>
      <c r="D27" s="50"/>
      <c r="G27" s="24"/>
      <c r="J27" s="24"/>
      <c r="M27" s="24"/>
    </row>
    <row r="28" spans="1:13" ht="15" customHeight="1">
      <c r="A28" s="7">
        <v>2008</v>
      </c>
      <c r="B28" s="16"/>
      <c r="D28" s="50"/>
      <c r="G28" s="24"/>
      <c r="J28" s="24"/>
      <c r="M28" s="24"/>
    </row>
    <row r="29" spans="1:13" ht="15" customHeight="1">
      <c r="A29" s="7">
        <v>2009</v>
      </c>
      <c r="B29" s="16"/>
      <c r="D29" s="50"/>
      <c r="G29" s="24"/>
      <c r="J29" s="24"/>
      <c r="M29" s="24"/>
    </row>
    <row r="30" spans="1:13" ht="15" customHeight="1">
      <c r="A30" s="7">
        <v>2010</v>
      </c>
      <c r="B30" s="16"/>
      <c r="D30" s="50"/>
      <c r="G30" s="24"/>
      <c r="J30" s="24"/>
      <c r="M30" s="24"/>
    </row>
    <row r="31" spans="1:13" ht="15" customHeight="1">
      <c r="A31" s="7">
        <v>2011</v>
      </c>
      <c r="B31" s="16"/>
      <c r="D31" s="50"/>
      <c r="G31" s="24"/>
      <c r="J31" s="24"/>
      <c r="M31" s="24"/>
    </row>
    <row r="32" spans="1:13" ht="15" customHeight="1">
      <c r="A32" s="7">
        <v>2012</v>
      </c>
      <c r="B32" s="16"/>
      <c r="D32" s="50"/>
      <c r="G32" s="24"/>
      <c r="J32" s="24"/>
      <c r="M32" s="24"/>
    </row>
    <row r="33" spans="1:13" ht="15" customHeight="1">
      <c r="A33" s="7">
        <v>2013</v>
      </c>
      <c r="B33" s="16">
        <f>SUM(13898,192828,104096,38784)</f>
        <v>349606</v>
      </c>
      <c r="C33" s="51">
        <f>AVERAGE(0,16.7,47.1,100)</f>
        <v>40.95</v>
      </c>
      <c r="D33" s="50">
        <f>AVERAGE(3.96,4.05,1.74)</f>
        <v>3.25</v>
      </c>
      <c r="G33" s="24"/>
      <c r="J33" s="24"/>
      <c r="M33" s="24"/>
    </row>
    <row r="34" spans="1:13" ht="15" customHeight="1">
      <c r="A34" s="7">
        <v>2014</v>
      </c>
      <c r="B34" s="16">
        <f>SUM(13898,209988,96986,88784)</f>
        <v>409656</v>
      </c>
      <c r="C34" s="51">
        <f>AVERAGE(9.6,2.1,76.5,71.8)</f>
        <v>40</v>
      </c>
      <c r="D34" s="50">
        <f>AVERAGE(7,6,3.06,2.22)</f>
        <v>4.569999999999999</v>
      </c>
      <c r="G34" s="24"/>
      <c r="J34" s="24"/>
      <c r="M34" s="24"/>
    </row>
    <row r="35" spans="1:13" ht="15" customHeight="1">
      <c r="A35" s="7">
        <v>2015</v>
      </c>
      <c r="B35" s="16">
        <v>634000</v>
      </c>
      <c r="C35" s="51">
        <v>39.230000000000004</v>
      </c>
      <c r="D35" s="50">
        <v>4.402</v>
      </c>
      <c r="G35" s="24"/>
      <c r="J35" s="24"/>
      <c r="M35" s="24"/>
    </row>
    <row r="36" spans="1:13" ht="15" customHeight="1">
      <c r="A36" s="7">
        <v>2016</v>
      </c>
      <c r="B36" s="16">
        <v>611825</v>
      </c>
      <c r="C36" s="51">
        <v>13.63</v>
      </c>
      <c r="D36" s="50">
        <v>3.3</v>
      </c>
      <c r="G36" s="24"/>
      <c r="J36" s="24"/>
      <c r="M36" s="24"/>
    </row>
    <row r="37" spans="1:13" ht="15" customHeight="1">
      <c r="A37" s="7">
        <v>2017</v>
      </c>
      <c r="B37" s="16">
        <v>669362</v>
      </c>
      <c r="C37" s="51">
        <v>30.41</v>
      </c>
      <c r="D37" s="50">
        <v>4.52</v>
      </c>
      <c r="G37" s="24"/>
      <c r="J37" s="24"/>
      <c r="M37" s="24"/>
    </row>
    <row r="38" spans="1:13" ht="15" customHeight="1">
      <c r="A38" s="7">
        <v>2018</v>
      </c>
      <c r="B38" s="16">
        <v>576734</v>
      </c>
      <c r="C38" s="51">
        <v>30.44</v>
      </c>
      <c r="D38" s="50">
        <v>3.71</v>
      </c>
      <c r="G38" s="24"/>
      <c r="J38" s="24"/>
      <c r="M38" s="24"/>
    </row>
    <row r="39" spans="1:13" ht="15" customHeight="1">
      <c r="A39" s="7">
        <v>2019</v>
      </c>
      <c r="B39" s="16">
        <v>706363</v>
      </c>
      <c r="C39" s="51">
        <v>18.38</v>
      </c>
      <c r="D39" s="50">
        <v>3.24</v>
      </c>
      <c r="G39" s="24"/>
      <c r="J39" s="24"/>
      <c r="M39" s="24"/>
    </row>
    <row r="40" spans="1:13" ht="15" customHeight="1">
      <c r="A40" s="7">
        <v>2020</v>
      </c>
      <c r="B40" s="16">
        <v>747872</v>
      </c>
      <c r="C40" s="51">
        <v>17.34</v>
      </c>
      <c r="D40" s="50">
        <v>3.5</v>
      </c>
      <c r="G40" s="24"/>
      <c r="J40" s="24"/>
      <c r="M40" s="24"/>
    </row>
  </sheetData>
  <sheetProtection/>
  <mergeCells count="5">
    <mergeCell ref="E9:G9"/>
    <mergeCell ref="H9:J9"/>
    <mergeCell ref="K9:M9"/>
    <mergeCell ref="B9:D9"/>
    <mergeCell ref="B8:M8"/>
  </mergeCells>
  <hyperlinks>
    <hyperlink ref="B2" r:id="rId1" display="www.weigand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" sqref="B41"/>
    </sheetView>
  </sheetViews>
  <sheetFormatPr defaultColWidth="9.140625" defaultRowHeight="15" customHeight="1"/>
  <cols>
    <col min="1" max="1" width="8.7109375" style="10" customWidth="1"/>
    <col min="2" max="2" width="10.7109375" style="10" customWidth="1"/>
    <col min="3" max="4" width="8.7109375" style="10" customWidth="1"/>
    <col min="5" max="5" width="10.7109375" style="10" customWidth="1"/>
    <col min="6" max="7" width="8.7109375" style="10" customWidth="1"/>
    <col min="8" max="8" width="10.7109375" style="10" customWidth="1"/>
    <col min="9" max="10" width="8.7109375" style="10" customWidth="1"/>
    <col min="11" max="11" width="10.7109375" style="10" customWidth="1"/>
    <col min="12" max="13" width="8.7109375" style="10" customWidth="1"/>
    <col min="14" max="16384" width="9.140625" style="10" customWidth="1"/>
  </cols>
  <sheetData>
    <row r="1" spans="1:6" ht="15" customHeight="1">
      <c r="A1" s="3" t="s">
        <v>14</v>
      </c>
      <c r="B1" s="4" t="s">
        <v>15</v>
      </c>
      <c r="C1" s="5"/>
      <c r="D1" s="5"/>
      <c r="E1" s="5"/>
      <c r="F1" s="5"/>
    </row>
    <row r="2" spans="1:6" ht="15" customHeight="1">
      <c r="A2" s="3" t="s">
        <v>16</v>
      </c>
      <c r="B2" s="4" t="s">
        <v>17</v>
      </c>
      <c r="C2" s="5"/>
      <c r="D2" s="5"/>
      <c r="E2" s="5"/>
      <c r="F2" s="5"/>
    </row>
    <row r="3" spans="1:2" ht="15" customHeight="1">
      <c r="A3" s="10" t="s">
        <v>13</v>
      </c>
      <c r="B3" s="5" t="s">
        <v>12</v>
      </c>
    </row>
    <row r="4" ht="15" customHeight="1">
      <c r="B4" s="5"/>
    </row>
    <row r="5" ht="15" customHeight="1">
      <c r="B5" s="5"/>
    </row>
    <row r="6" ht="15" customHeight="1">
      <c r="B6" s="5"/>
    </row>
    <row r="8" spans="1:13" ht="15" customHeight="1">
      <c r="A8" s="11"/>
      <c r="B8" s="62" t="s">
        <v>23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" customHeight="1">
      <c r="A9" s="12"/>
      <c r="B9" s="62" t="s">
        <v>1</v>
      </c>
      <c r="C9" s="62"/>
      <c r="D9" s="63"/>
      <c r="E9" s="61" t="s">
        <v>4</v>
      </c>
      <c r="F9" s="62"/>
      <c r="G9" s="63"/>
      <c r="H9" s="61" t="s">
        <v>3</v>
      </c>
      <c r="I9" s="62"/>
      <c r="J9" s="63"/>
      <c r="K9" s="61" t="s">
        <v>2</v>
      </c>
      <c r="L9" s="62"/>
      <c r="M9" s="63"/>
    </row>
    <row r="10" spans="1:13" ht="30" customHeight="1">
      <c r="A10" s="18" t="s">
        <v>5</v>
      </c>
      <c r="B10" s="19" t="s">
        <v>8</v>
      </c>
      <c r="C10" s="6" t="s">
        <v>27</v>
      </c>
      <c r="D10" s="18" t="s">
        <v>6</v>
      </c>
      <c r="E10" s="20" t="s">
        <v>8</v>
      </c>
      <c r="F10" s="6" t="s">
        <v>27</v>
      </c>
      <c r="G10" s="18" t="s">
        <v>6</v>
      </c>
      <c r="H10" s="20" t="s">
        <v>8</v>
      </c>
      <c r="I10" s="6" t="s">
        <v>27</v>
      </c>
      <c r="J10" s="18" t="s">
        <v>6</v>
      </c>
      <c r="K10" s="20" t="s">
        <v>8</v>
      </c>
      <c r="L10" s="6" t="s">
        <v>27</v>
      </c>
      <c r="M10" s="18" t="s">
        <v>6</v>
      </c>
    </row>
    <row r="11" spans="1:13" ht="15" customHeight="1">
      <c r="A11" s="7">
        <v>1991</v>
      </c>
      <c r="B11" s="16"/>
      <c r="C11" s="8">
        <v>20.5</v>
      </c>
      <c r="D11" s="9">
        <v>2.46</v>
      </c>
      <c r="E11" s="17"/>
      <c r="F11" s="8"/>
      <c r="G11" s="9"/>
      <c r="H11" s="17"/>
      <c r="I11" s="8"/>
      <c r="J11" s="9"/>
      <c r="K11" s="17"/>
      <c r="L11" s="8"/>
      <c r="M11" s="9"/>
    </row>
    <row r="12" spans="1:13" ht="15" customHeight="1">
      <c r="A12" s="7">
        <v>1992</v>
      </c>
      <c r="B12" s="16"/>
      <c r="C12" s="8">
        <v>14.4</v>
      </c>
      <c r="D12" s="9">
        <v>2.42</v>
      </c>
      <c r="E12" s="17"/>
      <c r="F12" s="8"/>
      <c r="G12" s="9"/>
      <c r="H12" s="17"/>
      <c r="I12" s="8"/>
      <c r="J12" s="9"/>
      <c r="K12" s="17"/>
      <c r="L12" s="8"/>
      <c r="M12" s="9"/>
    </row>
    <row r="13" spans="1:13" ht="15" customHeight="1">
      <c r="A13" s="7">
        <v>1993</v>
      </c>
      <c r="B13" s="16"/>
      <c r="C13" s="8">
        <v>12.7</v>
      </c>
      <c r="D13" s="9">
        <v>1.79</v>
      </c>
      <c r="E13" s="17"/>
      <c r="F13" s="8"/>
      <c r="G13" s="9"/>
      <c r="H13" s="17"/>
      <c r="I13" s="8">
        <v>15</v>
      </c>
      <c r="J13" s="9"/>
      <c r="K13" s="17"/>
      <c r="L13" s="8">
        <v>37.5</v>
      </c>
      <c r="M13" s="9"/>
    </row>
    <row r="14" spans="1:13" ht="15" customHeight="1">
      <c r="A14" s="7">
        <v>1994</v>
      </c>
      <c r="B14" s="16"/>
      <c r="C14" s="8">
        <v>10.3</v>
      </c>
      <c r="D14" s="9">
        <v>2.33</v>
      </c>
      <c r="E14" s="17"/>
      <c r="F14" s="8"/>
      <c r="G14" s="9"/>
      <c r="H14" s="17"/>
      <c r="I14" s="8">
        <v>16.1</v>
      </c>
      <c r="J14" s="9">
        <v>2.68</v>
      </c>
      <c r="K14" s="17"/>
      <c r="L14" s="8">
        <v>25</v>
      </c>
      <c r="M14" s="9"/>
    </row>
    <row r="15" spans="1:13" ht="15" customHeight="1">
      <c r="A15" s="7">
        <v>1995</v>
      </c>
      <c r="B15" s="16"/>
      <c r="C15" s="8">
        <v>6.3</v>
      </c>
      <c r="D15" s="9">
        <v>2.64</v>
      </c>
      <c r="E15" s="17"/>
      <c r="F15" s="8"/>
      <c r="G15" s="9"/>
      <c r="H15" s="17"/>
      <c r="I15" s="8"/>
      <c r="J15" s="9"/>
      <c r="K15" s="17"/>
      <c r="L15" s="8"/>
      <c r="M15" s="9"/>
    </row>
    <row r="16" spans="1:13" ht="15" customHeight="1">
      <c r="A16" s="7">
        <v>1996</v>
      </c>
      <c r="B16" s="16"/>
      <c r="C16" s="8">
        <v>13.3</v>
      </c>
      <c r="D16" s="9">
        <v>2.46</v>
      </c>
      <c r="E16" s="17"/>
      <c r="F16" s="8">
        <v>14.4</v>
      </c>
      <c r="G16" s="9">
        <v>2.85</v>
      </c>
      <c r="H16" s="17"/>
      <c r="I16" s="8">
        <v>0</v>
      </c>
      <c r="J16" s="9"/>
      <c r="K16" s="17"/>
      <c r="L16" s="8">
        <v>22</v>
      </c>
      <c r="M16" s="9">
        <v>1.76</v>
      </c>
    </row>
    <row r="17" spans="1:13" ht="15" customHeight="1">
      <c r="A17" s="7">
        <v>1997</v>
      </c>
      <c r="B17" s="16"/>
      <c r="C17" s="8">
        <v>10.3</v>
      </c>
      <c r="D17" s="9">
        <v>2.44</v>
      </c>
      <c r="E17" s="17"/>
      <c r="F17" s="8">
        <v>3.1</v>
      </c>
      <c r="G17" s="9">
        <v>5.65</v>
      </c>
      <c r="H17" s="17"/>
      <c r="I17" s="8">
        <v>2.6</v>
      </c>
      <c r="J17" s="9">
        <v>3.75</v>
      </c>
      <c r="K17" s="17"/>
      <c r="L17" s="8">
        <v>24.9</v>
      </c>
      <c r="M17" s="9">
        <v>1.8</v>
      </c>
    </row>
    <row r="18" spans="1:13" ht="15" customHeight="1">
      <c r="A18" s="7">
        <v>1998</v>
      </c>
      <c r="B18" s="16"/>
      <c r="C18" s="8">
        <v>17.1</v>
      </c>
      <c r="D18" s="9">
        <v>3.58</v>
      </c>
      <c r="E18" s="17"/>
      <c r="F18" s="8">
        <v>2.3</v>
      </c>
      <c r="G18" s="9">
        <v>5.89</v>
      </c>
      <c r="H18" s="17"/>
      <c r="I18" s="8">
        <v>23.2</v>
      </c>
      <c r="J18" s="9">
        <v>5.46</v>
      </c>
      <c r="K18" s="17"/>
      <c r="L18" s="8">
        <v>32.6</v>
      </c>
      <c r="M18" s="9">
        <v>2.11</v>
      </c>
    </row>
    <row r="19" spans="1:13" ht="15" customHeight="1">
      <c r="A19" s="7">
        <v>1999</v>
      </c>
      <c r="B19" s="16"/>
      <c r="C19" s="8">
        <v>15.4</v>
      </c>
      <c r="D19" s="9">
        <v>3.02</v>
      </c>
      <c r="E19" s="17"/>
      <c r="F19" s="8">
        <v>7</v>
      </c>
      <c r="G19" s="9">
        <v>4.83</v>
      </c>
      <c r="H19" s="17"/>
      <c r="I19" s="8">
        <v>16.9</v>
      </c>
      <c r="J19" s="9">
        <v>3.21</v>
      </c>
      <c r="K19" s="17"/>
      <c r="L19" s="8">
        <v>24.8</v>
      </c>
      <c r="M19" s="9">
        <v>2.11</v>
      </c>
    </row>
    <row r="20" spans="1:13" ht="15" customHeight="1">
      <c r="A20" s="7">
        <v>2000</v>
      </c>
      <c r="B20" s="16">
        <v>2559251</v>
      </c>
      <c r="C20" s="8">
        <v>10.4</v>
      </c>
      <c r="D20" s="9">
        <v>3.26</v>
      </c>
      <c r="E20" s="17"/>
      <c r="F20" s="8">
        <v>7.6</v>
      </c>
      <c r="G20" s="9">
        <v>5.05</v>
      </c>
      <c r="H20" s="17"/>
      <c r="I20" s="8">
        <v>7.7</v>
      </c>
      <c r="J20" s="9">
        <v>3.59</v>
      </c>
      <c r="K20" s="17"/>
      <c r="L20" s="8">
        <v>20.2</v>
      </c>
      <c r="M20" s="9">
        <v>1.94</v>
      </c>
    </row>
    <row r="21" spans="1:13" ht="15" customHeight="1">
      <c r="A21" s="7">
        <v>2001</v>
      </c>
      <c r="B21" s="16"/>
      <c r="C21" s="8">
        <v>18.2</v>
      </c>
      <c r="D21" s="9">
        <v>3.72</v>
      </c>
      <c r="E21" s="17"/>
      <c r="F21" s="8">
        <v>23.8</v>
      </c>
      <c r="G21" s="9">
        <v>4.25</v>
      </c>
      <c r="H21" s="17"/>
      <c r="I21" s="8">
        <v>8.7</v>
      </c>
      <c r="J21" s="9">
        <v>3.7</v>
      </c>
      <c r="K21" s="17"/>
      <c r="L21" s="8">
        <v>17.5</v>
      </c>
      <c r="M21" s="9">
        <v>1.88</v>
      </c>
    </row>
    <row r="22" spans="1:13" ht="15" customHeight="1">
      <c r="A22" s="7">
        <v>2002</v>
      </c>
      <c r="B22" s="16"/>
      <c r="C22" s="8">
        <v>18.3</v>
      </c>
      <c r="D22" s="9">
        <v>3.65</v>
      </c>
      <c r="E22" s="17"/>
      <c r="F22" s="8">
        <v>22.8</v>
      </c>
      <c r="G22" s="9">
        <v>4.45</v>
      </c>
      <c r="H22" s="17"/>
      <c r="I22" s="8">
        <v>11.3</v>
      </c>
      <c r="J22" s="9">
        <v>3.07</v>
      </c>
      <c r="K22" s="17"/>
      <c r="L22" s="8">
        <v>17.3</v>
      </c>
      <c r="M22" s="9">
        <v>1.8</v>
      </c>
    </row>
    <row r="23" spans="1:13" ht="15" customHeight="1">
      <c r="A23" s="7">
        <v>2003</v>
      </c>
      <c r="B23" s="16"/>
      <c r="C23" s="8">
        <v>29.7</v>
      </c>
      <c r="D23" s="9">
        <v>3.36</v>
      </c>
      <c r="E23" s="17"/>
      <c r="F23" s="8">
        <v>38.2</v>
      </c>
      <c r="G23" s="9">
        <v>3.95</v>
      </c>
      <c r="H23" s="17"/>
      <c r="I23" s="8">
        <v>16.3</v>
      </c>
      <c r="J23" s="9">
        <v>2.8</v>
      </c>
      <c r="K23" s="17"/>
      <c r="L23" s="8">
        <v>31.5</v>
      </c>
      <c r="M23" s="9">
        <v>1.96</v>
      </c>
    </row>
    <row r="24" spans="1:13" ht="15" customHeight="1">
      <c r="A24" s="7">
        <v>2004</v>
      </c>
      <c r="B24" s="16"/>
      <c r="D24" s="24"/>
      <c r="G24" s="24"/>
      <c r="J24" s="24"/>
      <c r="M24" s="24"/>
    </row>
    <row r="25" spans="1:13" ht="15" customHeight="1">
      <c r="A25" s="7">
        <v>2005</v>
      </c>
      <c r="B25" s="16"/>
      <c r="D25" s="24"/>
      <c r="G25" s="24"/>
      <c r="J25" s="24"/>
      <c r="M25" s="24"/>
    </row>
    <row r="26" spans="1:13" ht="15" customHeight="1">
      <c r="A26" s="7">
        <v>2006</v>
      </c>
      <c r="B26" s="16"/>
      <c r="D26" s="24"/>
      <c r="G26" s="24"/>
      <c r="J26" s="24"/>
      <c r="M26" s="24"/>
    </row>
    <row r="27" spans="1:13" ht="15" customHeight="1">
      <c r="A27" s="7">
        <v>2007</v>
      </c>
      <c r="B27" s="16"/>
      <c r="D27" s="24"/>
      <c r="G27" s="24"/>
      <c r="J27" s="24"/>
      <c r="M27" s="24"/>
    </row>
    <row r="28" spans="1:13" ht="15" customHeight="1">
      <c r="A28" s="7">
        <v>2008</v>
      </c>
      <c r="B28" s="16"/>
      <c r="D28" s="24"/>
      <c r="G28" s="24"/>
      <c r="J28" s="24"/>
      <c r="M28" s="24"/>
    </row>
    <row r="29" spans="1:13" ht="15" customHeight="1">
      <c r="A29" s="7">
        <v>2009</v>
      </c>
      <c r="B29" s="16"/>
      <c r="D29" s="24"/>
      <c r="G29" s="24"/>
      <c r="J29" s="24"/>
      <c r="M29" s="24"/>
    </row>
    <row r="30" spans="1:13" ht="15" customHeight="1">
      <c r="A30" s="7">
        <v>2010</v>
      </c>
      <c r="B30" s="16"/>
      <c r="D30" s="24"/>
      <c r="G30" s="24"/>
      <c r="J30" s="24"/>
      <c r="M30" s="24"/>
    </row>
    <row r="31" spans="1:13" ht="15" customHeight="1">
      <c r="A31" s="7">
        <v>2011</v>
      </c>
      <c r="B31" s="16"/>
      <c r="D31" s="24"/>
      <c r="G31" s="24"/>
      <c r="J31" s="24"/>
      <c r="M31" s="24"/>
    </row>
    <row r="32" spans="1:13" ht="15" customHeight="1">
      <c r="A32" s="7">
        <v>2012</v>
      </c>
      <c r="B32" s="16"/>
      <c r="D32" s="24"/>
      <c r="G32" s="24"/>
      <c r="J32" s="24"/>
      <c r="M32" s="24"/>
    </row>
    <row r="33" spans="1:13" ht="15" customHeight="1">
      <c r="A33" s="7">
        <v>2013</v>
      </c>
      <c r="B33" s="16">
        <f>SUM(87938,,319884,446152,400273,2093176)</f>
        <v>3347423</v>
      </c>
      <c r="C33" s="51">
        <f>AVERAGE(21.7,13.6,27.5,44.8,14.1)</f>
        <v>24.339999999999996</v>
      </c>
      <c r="D33" s="50">
        <f>AVERAGE(6.98,5.97,4.67,5.44,3.35)</f>
        <v>5.282</v>
      </c>
      <c r="G33" s="24"/>
      <c r="J33" s="24"/>
      <c r="M33" s="24"/>
    </row>
    <row r="34" spans="1:13" ht="15" customHeight="1">
      <c r="A34" s="7">
        <v>2014</v>
      </c>
      <c r="B34" s="16">
        <f>SUM(58588,365357,562746,405273,2015406)</f>
        <v>3407370</v>
      </c>
      <c r="C34" s="51">
        <f>AVERAGE(23.4,13.8,38.7,6.4,13.3)</f>
        <v>19.12</v>
      </c>
      <c r="D34" s="50">
        <f>AVERAGE(4.25,6.1,3.96,5,3.46)</f>
        <v>4.554</v>
      </c>
      <c r="G34" s="24"/>
      <c r="J34" s="24"/>
      <c r="M34" s="24"/>
    </row>
    <row r="35" spans="1:13" ht="15" customHeight="1">
      <c r="A35" s="7">
        <v>2015</v>
      </c>
      <c r="B35" s="16">
        <v>3533767</v>
      </c>
      <c r="C35" s="51">
        <v>14.053999999999998</v>
      </c>
      <c r="D35" s="50">
        <v>4.8</v>
      </c>
      <c r="G35" s="24"/>
      <c r="J35" s="24"/>
      <c r="M35" s="24"/>
    </row>
    <row r="36" spans="1:13" ht="15" customHeight="1">
      <c r="A36" s="7">
        <v>2016</v>
      </c>
      <c r="B36" s="16">
        <v>4091994</v>
      </c>
      <c r="C36" s="51">
        <v>22.3</v>
      </c>
      <c r="D36" s="50">
        <v>4.7</v>
      </c>
      <c r="G36" s="24"/>
      <c r="J36" s="24"/>
      <c r="M36" s="24"/>
    </row>
    <row r="37" spans="1:13" ht="15" customHeight="1">
      <c r="A37" s="7">
        <v>2017</v>
      </c>
      <c r="B37" s="16">
        <v>4256856</v>
      </c>
      <c r="C37" s="51">
        <v>10.11</v>
      </c>
      <c r="D37" s="50">
        <v>4.45</v>
      </c>
      <c r="G37" s="24"/>
      <c r="J37" s="24"/>
      <c r="M37" s="24"/>
    </row>
    <row r="38" spans="1:13" ht="15" customHeight="1">
      <c r="A38" s="7">
        <v>2018</v>
      </c>
      <c r="B38" s="16">
        <v>5276895</v>
      </c>
      <c r="C38" s="51">
        <v>8.1</v>
      </c>
      <c r="D38" s="50">
        <v>3.89</v>
      </c>
      <c r="G38" s="24"/>
      <c r="J38" s="24"/>
      <c r="M38" s="24"/>
    </row>
    <row r="39" spans="1:13" ht="15" customHeight="1">
      <c r="A39" s="7">
        <v>2019</v>
      </c>
      <c r="B39" s="16">
        <v>5648162</v>
      </c>
      <c r="C39" s="51">
        <v>8.1</v>
      </c>
      <c r="D39" s="50">
        <v>5.1</v>
      </c>
      <c r="G39" s="24"/>
      <c r="J39" s="24"/>
      <c r="M39" s="24"/>
    </row>
    <row r="40" spans="1:13" ht="15" customHeight="1">
      <c r="A40" s="7">
        <v>2020</v>
      </c>
      <c r="B40" s="16">
        <v>5151097</v>
      </c>
      <c r="C40" s="51">
        <v>9.69</v>
      </c>
      <c r="D40" s="50">
        <v>5.45</v>
      </c>
      <c r="G40" s="24"/>
      <c r="J40" s="24"/>
      <c r="M40" s="24"/>
    </row>
  </sheetData>
  <sheetProtection/>
  <mergeCells count="5">
    <mergeCell ref="B9:D9"/>
    <mergeCell ref="E9:G9"/>
    <mergeCell ref="H9:J9"/>
    <mergeCell ref="K9:M9"/>
    <mergeCell ref="B8:M8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" sqref="B41"/>
    </sheetView>
  </sheetViews>
  <sheetFormatPr defaultColWidth="9.140625" defaultRowHeight="15" customHeight="1"/>
  <cols>
    <col min="1" max="1" width="8.7109375" style="10" customWidth="1"/>
    <col min="2" max="2" width="10.7109375" style="10" customWidth="1"/>
    <col min="3" max="4" width="8.7109375" style="10" customWidth="1"/>
    <col min="5" max="5" width="10.7109375" style="10" customWidth="1"/>
    <col min="6" max="7" width="8.7109375" style="10" customWidth="1"/>
    <col min="8" max="8" width="10.7109375" style="10" customWidth="1"/>
    <col min="9" max="10" width="8.7109375" style="10" customWidth="1"/>
    <col min="11" max="11" width="10.7109375" style="10" customWidth="1"/>
    <col min="12" max="13" width="8.7109375" style="10" customWidth="1"/>
    <col min="14" max="16384" width="9.140625" style="10" customWidth="1"/>
  </cols>
  <sheetData>
    <row r="1" spans="1:6" ht="15" customHeight="1">
      <c r="A1" s="3" t="s">
        <v>14</v>
      </c>
      <c r="B1" s="4" t="s">
        <v>15</v>
      </c>
      <c r="C1" s="5"/>
      <c r="D1" s="5"/>
      <c r="E1" s="5"/>
      <c r="F1" s="5"/>
    </row>
    <row r="2" spans="1:6" ht="15" customHeight="1">
      <c r="A2" s="3" t="s">
        <v>16</v>
      </c>
      <c r="B2" s="4" t="s">
        <v>17</v>
      </c>
      <c r="C2" s="5"/>
      <c r="D2" s="5"/>
      <c r="E2" s="5"/>
      <c r="F2" s="5"/>
    </row>
    <row r="3" spans="1:2" ht="15" customHeight="1">
      <c r="A3" s="10" t="s">
        <v>13</v>
      </c>
      <c r="B3" s="5" t="s">
        <v>12</v>
      </c>
    </row>
    <row r="4" ht="15" customHeight="1">
      <c r="B4" s="5"/>
    </row>
    <row r="5" ht="15" customHeight="1">
      <c r="B5" s="5"/>
    </row>
    <row r="6" ht="15" customHeight="1">
      <c r="B6" s="5"/>
    </row>
    <row r="8" spans="1:13" ht="15" customHeight="1">
      <c r="A8" s="11"/>
      <c r="B8" s="62" t="s">
        <v>26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" customHeight="1">
      <c r="A9" s="12"/>
      <c r="B9" s="61" t="s">
        <v>1</v>
      </c>
      <c r="C9" s="62"/>
      <c r="D9" s="63"/>
      <c r="E9" s="61" t="s">
        <v>4</v>
      </c>
      <c r="F9" s="62"/>
      <c r="G9" s="63"/>
      <c r="H9" s="61" t="s">
        <v>3</v>
      </c>
      <c r="I9" s="62"/>
      <c r="J9" s="63"/>
      <c r="K9" s="61" t="s">
        <v>2</v>
      </c>
      <c r="L9" s="62"/>
      <c r="M9" s="63"/>
    </row>
    <row r="10" spans="1:13" ht="30" customHeight="1">
      <c r="A10" s="18" t="s">
        <v>5</v>
      </c>
      <c r="B10" s="20" t="s">
        <v>8</v>
      </c>
      <c r="C10" s="6" t="s">
        <v>27</v>
      </c>
      <c r="D10" s="18" t="s">
        <v>6</v>
      </c>
      <c r="E10" s="20" t="s">
        <v>8</v>
      </c>
      <c r="F10" s="6" t="s">
        <v>27</v>
      </c>
      <c r="G10" s="18" t="s">
        <v>6</v>
      </c>
      <c r="H10" s="20" t="s">
        <v>8</v>
      </c>
      <c r="I10" s="6" t="s">
        <v>27</v>
      </c>
      <c r="J10" s="18" t="s">
        <v>6</v>
      </c>
      <c r="K10" s="20" t="s">
        <v>8</v>
      </c>
      <c r="L10" s="6" t="s">
        <v>27</v>
      </c>
      <c r="M10" s="18" t="s">
        <v>6</v>
      </c>
    </row>
    <row r="11" spans="1:13" ht="15" customHeight="1">
      <c r="A11" s="7">
        <v>1991</v>
      </c>
      <c r="B11" s="22"/>
      <c r="C11" s="8">
        <v>10.9</v>
      </c>
      <c r="D11" s="9">
        <v>3.12</v>
      </c>
      <c r="E11" s="17"/>
      <c r="F11" s="8"/>
      <c r="G11" s="23"/>
      <c r="H11" s="17"/>
      <c r="I11" s="8"/>
      <c r="J11" s="21"/>
      <c r="K11" s="17"/>
      <c r="L11" s="8"/>
      <c r="M11" s="9"/>
    </row>
    <row r="12" spans="1:13" ht="15" customHeight="1">
      <c r="A12" s="7">
        <v>1992</v>
      </c>
      <c r="B12" s="22"/>
      <c r="C12" s="8">
        <v>0.4</v>
      </c>
      <c r="D12" s="9">
        <v>3.5</v>
      </c>
      <c r="E12" s="17"/>
      <c r="F12" s="8"/>
      <c r="G12" s="23"/>
      <c r="H12" s="17"/>
      <c r="I12" s="8"/>
      <c r="J12" s="21"/>
      <c r="K12" s="17"/>
      <c r="L12" s="8"/>
      <c r="M12" s="9"/>
    </row>
    <row r="13" spans="1:13" ht="15" customHeight="1">
      <c r="A13" s="7">
        <v>1993</v>
      </c>
      <c r="B13" s="22"/>
      <c r="C13" s="8">
        <v>0.1</v>
      </c>
      <c r="D13" s="9">
        <v>3.5</v>
      </c>
      <c r="E13" s="17"/>
      <c r="F13" s="8"/>
      <c r="G13" s="23"/>
      <c r="H13" s="17"/>
      <c r="I13" s="8"/>
      <c r="J13" s="21"/>
      <c r="K13" s="17"/>
      <c r="L13" s="8"/>
      <c r="M13" s="9"/>
    </row>
    <row r="14" spans="1:13" ht="15" customHeight="1">
      <c r="A14" s="7">
        <v>1994</v>
      </c>
      <c r="B14" s="22"/>
      <c r="C14" s="8">
        <v>0.4</v>
      </c>
      <c r="D14" s="9">
        <v>3.5</v>
      </c>
      <c r="E14" s="17"/>
      <c r="F14" s="8"/>
      <c r="G14" s="23"/>
      <c r="H14" s="17"/>
      <c r="I14" s="8"/>
      <c r="J14" s="21"/>
      <c r="K14" s="17"/>
      <c r="L14" s="8"/>
      <c r="M14" s="9"/>
    </row>
    <row r="15" spans="1:13" ht="15" customHeight="1">
      <c r="A15" s="7">
        <v>1995</v>
      </c>
      <c r="B15" s="22"/>
      <c r="C15" s="8">
        <v>4.2</v>
      </c>
      <c r="D15" s="9">
        <v>2.92</v>
      </c>
      <c r="E15" s="17"/>
      <c r="F15" s="8"/>
      <c r="G15" s="23"/>
      <c r="H15" s="17"/>
      <c r="I15" s="8"/>
      <c r="J15" s="21"/>
      <c r="K15" s="17"/>
      <c r="L15" s="8"/>
      <c r="M15" s="9"/>
    </row>
    <row r="16" spans="1:13" ht="15" customHeight="1">
      <c r="A16" s="7">
        <v>1996</v>
      </c>
      <c r="B16" s="22"/>
      <c r="C16" s="8">
        <v>4.1</v>
      </c>
      <c r="D16" s="9">
        <v>3.12</v>
      </c>
      <c r="E16" s="17"/>
      <c r="F16" s="8">
        <v>0</v>
      </c>
      <c r="G16" s="23"/>
      <c r="H16" s="17"/>
      <c r="I16" s="8">
        <v>23.3</v>
      </c>
      <c r="J16" s="21">
        <v>3.12</v>
      </c>
      <c r="K16" s="17"/>
      <c r="L16" s="8">
        <v>0</v>
      </c>
      <c r="M16" s="9"/>
    </row>
    <row r="17" spans="1:13" ht="15" customHeight="1">
      <c r="A17" s="7">
        <v>1997</v>
      </c>
      <c r="B17" s="22"/>
      <c r="C17" s="8">
        <v>0</v>
      </c>
      <c r="D17" s="9"/>
      <c r="E17" s="17"/>
      <c r="F17" s="8">
        <v>0</v>
      </c>
      <c r="G17" s="23"/>
      <c r="H17" s="17"/>
      <c r="I17" s="8">
        <v>7.9</v>
      </c>
      <c r="J17" s="21">
        <v>3.75</v>
      </c>
      <c r="K17" s="17"/>
      <c r="L17" s="8">
        <v>0</v>
      </c>
      <c r="M17" s="9"/>
    </row>
    <row r="18" spans="1:13" ht="15" customHeight="1">
      <c r="A18" s="7">
        <v>1998</v>
      </c>
      <c r="B18" s="22"/>
      <c r="C18" s="8">
        <v>0</v>
      </c>
      <c r="D18" s="9"/>
      <c r="E18" s="17"/>
      <c r="F18" s="8">
        <v>0</v>
      </c>
      <c r="G18" s="23"/>
      <c r="H18" s="17"/>
      <c r="I18" s="8">
        <v>0</v>
      </c>
      <c r="J18" s="21"/>
      <c r="K18" s="17"/>
      <c r="L18" s="8">
        <v>0</v>
      </c>
      <c r="M18" s="9"/>
    </row>
    <row r="19" spans="1:13" ht="15" customHeight="1">
      <c r="A19" s="7">
        <v>1999</v>
      </c>
      <c r="B19" s="22"/>
      <c r="C19" s="8">
        <v>0</v>
      </c>
      <c r="D19" s="9"/>
      <c r="E19" s="17"/>
      <c r="F19" s="8">
        <v>0</v>
      </c>
      <c r="G19" s="23"/>
      <c r="H19" s="17"/>
      <c r="I19" s="8">
        <v>0</v>
      </c>
      <c r="J19" s="21"/>
      <c r="K19" s="17"/>
      <c r="L19" s="8">
        <v>0</v>
      </c>
      <c r="M19" s="9"/>
    </row>
    <row r="20" spans="1:13" ht="15" customHeight="1">
      <c r="A20" s="7">
        <v>2000</v>
      </c>
      <c r="B20" s="22">
        <v>234600</v>
      </c>
      <c r="C20" s="8"/>
      <c r="D20" s="9"/>
      <c r="E20" s="17"/>
      <c r="F20" s="8"/>
      <c r="G20" s="23"/>
      <c r="H20" s="17"/>
      <c r="I20" s="8"/>
      <c r="J20" s="21"/>
      <c r="K20" s="17"/>
      <c r="L20" s="8"/>
      <c r="M20" s="9"/>
    </row>
    <row r="21" spans="1:13" ht="15" customHeight="1">
      <c r="A21" s="7">
        <v>2001</v>
      </c>
      <c r="B21" s="22"/>
      <c r="C21" s="8"/>
      <c r="D21" s="9"/>
      <c r="E21" s="17"/>
      <c r="F21" s="8"/>
      <c r="G21" s="23"/>
      <c r="H21" s="17"/>
      <c r="I21" s="8"/>
      <c r="J21" s="21"/>
      <c r="K21" s="17"/>
      <c r="L21" s="8"/>
      <c r="M21" s="9"/>
    </row>
    <row r="22" spans="1:13" ht="15" customHeight="1">
      <c r="A22" s="7">
        <v>2002</v>
      </c>
      <c r="B22" s="22"/>
      <c r="C22" s="8">
        <v>6.9</v>
      </c>
      <c r="D22" s="9">
        <v>1.83</v>
      </c>
      <c r="E22" s="17"/>
      <c r="F22" s="8"/>
      <c r="G22" s="23"/>
      <c r="H22" s="17"/>
      <c r="I22" s="8">
        <v>5.5</v>
      </c>
      <c r="J22" s="21">
        <v>4.75</v>
      </c>
      <c r="K22" s="17"/>
      <c r="L22" s="8">
        <v>7.5</v>
      </c>
      <c r="M22" s="9">
        <v>1.6</v>
      </c>
    </row>
    <row r="23" spans="1:13" ht="15" customHeight="1">
      <c r="A23" s="7">
        <v>2003</v>
      </c>
      <c r="B23" s="22"/>
      <c r="C23" s="8">
        <v>2.3</v>
      </c>
      <c r="D23" s="9">
        <v>4.5</v>
      </c>
      <c r="E23" s="17"/>
      <c r="F23" s="8"/>
      <c r="G23" s="23"/>
      <c r="H23" s="17"/>
      <c r="I23" s="8">
        <v>2.3</v>
      </c>
      <c r="J23" s="21">
        <v>4.5</v>
      </c>
      <c r="K23" s="17"/>
      <c r="L23" s="8">
        <v>0</v>
      </c>
      <c r="M23" s="9">
        <v>0</v>
      </c>
    </row>
    <row r="24" spans="1:13" ht="15" customHeight="1">
      <c r="A24" s="7">
        <v>2004</v>
      </c>
      <c r="B24" s="22"/>
      <c r="C24" s="8"/>
      <c r="D24" s="9"/>
      <c r="E24" s="17"/>
      <c r="F24" s="8"/>
      <c r="G24" s="23"/>
      <c r="H24" s="17"/>
      <c r="I24" s="8"/>
      <c r="J24" s="21"/>
      <c r="K24" s="17"/>
      <c r="L24" s="8"/>
      <c r="M24" s="9"/>
    </row>
    <row r="25" spans="1:13" ht="15" customHeight="1">
      <c r="A25" s="7">
        <v>2005</v>
      </c>
      <c r="B25" s="22"/>
      <c r="C25" s="8"/>
      <c r="D25" s="9"/>
      <c r="E25" s="17"/>
      <c r="F25" s="8"/>
      <c r="G25" s="23"/>
      <c r="H25" s="17"/>
      <c r="I25" s="8"/>
      <c r="J25" s="21"/>
      <c r="K25" s="17"/>
      <c r="L25" s="8"/>
      <c r="M25" s="9"/>
    </row>
    <row r="26" spans="1:13" ht="15" customHeight="1">
      <c r="A26" s="7">
        <v>2006</v>
      </c>
      <c r="B26" s="22"/>
      <c r="C26" s="8"/>
      <c r="D26" s="9"/>
      <c r="E26" s="17"/>
      <c r="F26" s="8"/>
      <c r="G26" s="23"/>
      <c r="H26" s="17"/>
      <c r="I26" s="8"/>
      <c r="J26" s="21"/>
      <c r="K26" s="17"/>
      <c r="L26" s="8"/>
      <c r="M26" s="9"/>
    </row>
    <row r="27" spans="1:13" ht="15" customHeight="1">
      <c r="A27" s="7">
        <v>2007</v>
      </c>
      <c r="B27" s="22"/>
      <c r="C27" s="8"/>
      <c r="D27" s="9"/>
      <c r="E27" s="17"/>
      <c r="F27" s="8"/>
      <c r="G27" s="23"/>
      <c r="H27" s="17"/>
      <c r="I27" s="8"/>
      <c r="J27" s="21"/>
      <c r="K27" s="17"/>
      <c r="L27" s="8"/>
      <c r="M27" s="9"/>
    </row>
    <row r="28" spans="1:13" ht="15" customHeight="1">
      <c r="A28" s="7">
        <v>2008</v>
      </c>
      <c r="B28" s="22"/>
      <c r="C28" s="8"/>
      <c r="D28" s="9"/>
      <c r="E28" s="17"/>
      <c r="F28" s="8"/>
      <c r="G28" s="23"/>
      <c r="H28" s="17"/>
      <c r="I28" s="8"/>
      <c r="J28" s="21"/>
      <c r="K28" s="17"/>
      <c r="L28" s="8"/>
      <c r="M28" s="9"/>
    </row>
    <row r="29" spans="1:13" ht="15" customHeight="1">
      <c r="A29" s="7">
        <v>2009</v>
      </c>
      <c r="B29" s="22"/>
      <c r="C29" s="8"/>
      <c r="D29" s="9"/>
      <c r="E29" s="17"/>
      <c r="F29" s="8"/>
      <c r="G29" s="23"/>
      <c r="H29" s="17"/>
      <c r="I29" s="8"/>
      <c r="J29" s="21"/>
      <c r="K29" s="17"/>
      <c r="L29" s="8"/>
      <c r="M29" s="9"/>
    </row>
    <row r="30" spans="1:13" ht="15" customHeight="1">
      <c r="A30" s="7">
        <v>2010</v>
      </c>
      <c r="B30" s="22"/>
      <c r="C30" s="8"/>
      <c r="D30" s="9"/>
      <c r="E30" s="17"/>
      <c r="F30" s="8"/>
      <c r="G30" s="23"/>
      <c r="H30" s="17"/>
      <c r="I30" s="8"/>
      <c r="J30" s="21"/>
      <c r="K30" s="17"/>
      <c r="L30" s="8"/>
      <c r="M30" s="9"/>
    </row>
    <row r="31" spans="1:13" ht="15" customHeight="1">
      <c r="A31" s="7">
        <v>2011</v>
      </c>
      <c r="B31" s="22"/>
      <c r="C31" s="8"/>
      <c r="D31" s="9"/>
      <c r="E31" s="17"/>
      <c r="F31" s="8"/>
      <c r="G31" s="23"/>
      <c r="H31" s="17"/>
      <c r="I31" s="8"/>
      <c r="J31" s="21"/>
      <c r="K31" s="17"/>
      <c r="L31" s="8"/>
      <c r="M31" s="9"/>
    </row>
    <row r="32" spans="1:13" ht="15" customHeight="1">
      <c r="A32" s="7">
        <v>2012</v>
      </c>
      <c r="B32" s="22"/>
      <c r="C32" s="8"/>
      <c r="D32" s="9"/>
      <c r="E32" s="17"/>
      <c r="F32" s="8"/>
      <c r="G32" s="23"/>
      <c r="H32" s="17"/>
      <c r="I32" s="8"/>
      <c r="J32" s="21"/>
      <c r="K32" s="17"/>
      <c r="L32" s="8"/>
      <c r="M32" s="9"/>
    </row>
    <row r="33" spans="1:13" ht="15" customHeight="1">
      <c r="A33" s="7">
        <v>2013</v>
      </c>
      <c r="B33" s="16">
        <f>SUM(46082,44632,60850,200000)</f>
        <v>351564</v>
      </c>
      <c r="C33" s="51">
        <f>AVERAGE(19,6.7,3.9,100)</f>
        <v>32.4</v>
      </c>
      <c r="D33" s="50">
        <f>AVERAGE(4.86,7,5.7,2.4)</f>
        <v>4.989999999999999</v>
      </c>
      <c r="E33" s="17"/>
      <c r="F33" s="8"/>
      <c r="G33" s="23"/>
      <c r="H33" s="17"/>
      <c r="I33" s="8"/>
      <c r="J33" s="21"/>
      <c r="K33" s="17"/>
      <c r="L33" s="8"/>
      <c r="M33" s="9"/>
    </row>
    <row r="34" spans="1:13" ht="15" customHeight="1">
      <c r="A34" s="7">
        <v>2014</v>
      </c>
      <c r="B34" s="16">
        <f>SUM(25532,62132,91376,653061)</f>
        <v>832101</v>
      </c>
      <c r="C34" s="51">
        <f>AVERAGE(12.5,15.1,16.1,0)</f>
        <v>10.925</v>
      </c>
      <c r="D34" s="50">
        <f>AVERAGE(7.5,5.04,3.86,0)</f>
        <v>4.1</v>
      </c>
      <c r="E34" s="17"/>
      <c r="F34" s="8"/>
      <c r="G34" s="23"/>
      <c r="H34" s="17"/>
      <c r="I34" s="8"/>
      <c r="J34" s="21"/>
      <c r="K34" s="17"/>
      <c r="L34" s="8"/>
      <c r="M34" s="9"/>
    </row>
    <row r="35" spans="1:13" ht="15" customHeight="1">
      <c r="A35" s="7">
        <v>2015</v>
      </c>
      <c r="B35" s="16">
        <v>183528</v>
      </c>
      <c r="C35" s="51">
        <v>11.356666666666667</v>
      </c>
      <c r="D35" s="50">
        <v>4.835</v>
      </c>
      <c r="E35" s="17"/>
      <c r="F35" s="8"/>
      <c r="G35" s="23"/>
      <c r="H35" s="17"/>
      <c r="I35" s="8"/>
      <c r="J35" s="21"/>
      <c r="K35" s="17"/>
      <c r="L35" s="8"/>
      <c r="M35" s="9"/>
    </row>
    <row r="36" spans="1:13" ht="15" customHeight="1">
      <c r="A36" s="7">
        <v>2016</v>
      </c>
      <c r="B36" s="16">
        <v>191130</v>
      </c>
      <c r="C36" s="51">
        <v>9.44</v>
      </c>
      <c r="D36" s="50">
        <v>4.97</v>
      </c>
      <c r="E36" s="17"/>
      <c r="F36" s="8"/>
      <c r="G36" s="23"/>
      <c r="H36" s="17"/>
      <c r="I36" s="8"/>
      <c r="J36" s="21"/>
      <c r="K36" s="17"/>
      <c r="L36" s="8"/>
      <c r="M36" s="9"/>
    </row>
    <row r="37" spans="1:13" ht="15" customHeight="1">
      <c r="A37" s="7">
        <v>2017</v>
      </c>
      <c r="B37" s="16">
        <v>214290</v>
      </c>
      <c r="C37" s="51">
        <v>17.5</v>
      </c>
      <c r="D37" s="50">
        <v>6.6</v>
      </c>
      <c r="E37" s="17"/>
      <c r="F37" s="8"/>
      <c r="G37" s="23"/>
      <c r="H37" s="17"/>
      <c r="I37" s="8"/>
      <c r="J37" s="21"/>
      <c r="K37" s="17"/>
      <c r="L37" s="8"/>
      <c r="M37" s="9"/>
    </row>
    <row r="38" spans="1:13" ht="15" customHeight="1">
      <c r="A38" s="7">
        <v>2018</v>
      </c>
      <c r="B38" s="16">
        <v>245140</v>
      </c>
      <c r="C38" s="51">
        <v>11.51</v>
      </c>
      <c r="D38" s="50">
        <v>5.91</v>
      </c>
      <c r="E38" s="17"/>
      <c r="F38" s="8"/>
      <c r="G38" s="23"/>
      <c r="H38" s="17"/>
      <c r="I38" s="8"/>
      <c r="J38" s="21"/>
      <c r="K38" s="17"/>
      <c r="L38" s="8"/>
      <c r="M38" s="9"/>
    </row>
    <row r="39" spans="1:13" ht="15" customHeight="1">
      <c r="A39" s="7">
        <v>2019</v>
      </c>
      <c r="B39" s="16">
        <v>272082</v>
      </c>
      <c r="C39" s="51">
        <v>14.71</v>
      </c>
      <c r="D39" s="50">
        <v>6.66</v>
      </c>
      <c r="E39" s="17"/>
      <c r="F39" s="8"/>
      <c r="G39" s="23"/>
      <c r="H39" s="17"/>
      <c r="I39" s="8"/>
      <c r="J39" s="21"/>
      <c r="K39" s="17"/>
      <c r="L39" s="8"/>
      <c r="M39" s="9"/>
    </row>
    <row r="40" spans="1:13" ht="15" customHeight="1">
      <c r="A40" s="7">
        <v>2020</v>
      </c>
      <c r="B40" s="16">
        <v>967842</v>
      </c>
      <c r="C40" s="51">
        <v>9.18</v>
      </c>
      <c r="D40" s="50">
        <v>5.12</v>
      </c>
      <c r="E40" s="17"/>
      <c r="F40" s="8"/>
      <c r="G40" s="23"/>
      <c r="H40" s="17"/>
      <c r="I40" s="8"/>
      <c r="J40" s="21"/>
      <c r="K40" s="17"/>
      <c r="L40" s="8"/>
      <c r="M40" s="9"/>
    </row>
  </sheetData>
  <sheetProtection/>
  <mergeCells count="5">
    <mergeCell ref="B9:D9"/>
    <mergeCell ref="E9:G9"/>
    <mergeCell ref="H9:J9"/>
    <mergeCell ref="K9:M9"/>
    <mergeCell ref="B8:M8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10" topLeftCell="B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" sqref="B41"/>
    </sheetView>
  </sheetViews>
  <sheetFormatPr defaultColWidth="9.140625" defaultRowHeight="15" customHeight="1"/>
  <cols>
    <col min="1" max="1" width="8.7109375" style="10" customWidth="1"/>
    <col min="2" max="2" width="10.7109375" style="10" customWidth="1"/>
    <col min="3" max="4" width="8.7109375" style="10" customWidth="1"/>
    <col min="5" max="5" width="10.7109375" style="10" customWidth="1"/>
    <col min="6" max="7" width="8.7109375" style="10" customWidth="1"/>
    <col min="8" max="8" width="10.7109375" style="10" customWidth="1"/>
    <col min="9" max="10" width="8.7109375" style="10" customWidth="1"/>
    <col min="11" max="11" width="10.7109375" style="10" customWidth="1"/>
    <col min="12" max="13" width="8.7109375" style="10" customWidth="1"/>
    <col min="14" max="16384" width="9.140625" style="10" customWidth="1"/>
  </cols>
  <sheetData>
    <row r="1" spans="1:6" ht="15" customHeight="1">
      <c r="A1" s="3" t="s">
        <v>14</v>
      </c>
      <c r="B1" s="4" t="s">
        <v>15</v>
      </c>
      <c r="C1" s="5"/>
      <c r="D1" s="5"/>
      <c r="E1" s="5"/>
      <c r="F1" s="5"/>
    </row>
    <row r="2" spans="1:6" ht="15" customHeight="1">
      <c r="A2" s="3" t="s">
        <v>16</v>
      </c>
      <c r="B2" s="4" t="s">
        <v>17</v>
      </c>
      <c r="C2" s="5"/>
      <c r="D2" s="5"/>
      <c r="E2" s="5"/>
      <c r="F2" s="5"/>
    </row>
    <row r="3" spans="1:2" ht="15" customHeight="1">
      <c r="A3" s="10" t="s">
        <v>13</v>
      </c>
      <c r="B3" s="5" t="s">
        <v>12</v>
      </c>
    </row>
    <row r="4" ht="15" customHeight="1">
      <c r="B4" s="5"/>
    </row>
    <row r="5" ht="15" customHeight="1">
      <c r="B5" s="5"/>
    </row>
    <row r="6" ht="15" customHeight="1">
      <c r="B6" s="5"/>
    </row>
    <row r="8" spans="1:13" ht="15" customHeight="1">
      <c r="A8" s="11"/>
      <c r="B8" s="64" t="s">
        <v>24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5" customHeight="1">
      <c r="A9" s="12"/>
      <c r="B9" s="62" t="s">
        <v>1</v>
      </c>
      <c r="C9" s="62"/>
      <c r="D9" s="63"/>
      <c r="E9" s="61" t="s">
        <v>4</v>
      </c>
      <c r="F9" s="62"/>
      <c r="G9" s="63"/>
      <c r="H9" s="61" t="s">
        <v>3</v>
      </c>
      <c r="I9" s="62"/>
      <c r="J9" s="63"/>
      <c r="K9" s="61" t="s">
        <v>2</v>
      </c>
      <c r="L9" s="62"/>
      <c r="M9" s="63"/>
    </row>
    <row r="10" spans="1:13" ht="30" customHeight="1">
      <c r="A10" s="13" t="s">
        <v>5</v>
      </c>
      <c r="B10" s="20" t="s">
        <v>8</v>
      </c>
      <c r="C10" s="6" t="s">
        <v>27</v>
      </c>
      <c r="D10" s="18" t="s">
        <v>6</v>
      </c>
      <c r="E10" s="20" t="s">
        <v>8</v>
      </c>
      <c r="F10" s="6" t="s">
        <v>27</v>
      </c>
      <c r="G10" s="18" t="s">
        <v>6</v>
      </c>
      <c r="H10" s="20" t="s">
        <v>8</v>
      </c>
      <c r="I10" s="6" t="s">
        <v>27</v>
      </c>
      <c r="J10" s="18" t="s">
        <v>6</v>
      </c>
      <c r="K10" s="20" t="s">
        <v>8</v>
      </c>
      <c r="L10" s="6" t="s">
        <v>27</v>
      </c>
      <c r="M10" s="18" t="s">
        <v>6</v>
      </c>
    </row>
    <row r="11" spans="1:13" ht="15" customHeight="1">
      <c r="A11" s="7">
        <v>1991</v>
      </c>
      <c r="B11" s="16"/>
      <c r="C11" s="8">
        <v>17.8</v>
      </c>
      <c r="D11" s="9">
        <v>2.52</v>
      </c>
      <c r="E11" s="17"/>
      <c r="F11" s="8"/>
      <c r="G11" s="21"/>
      <c r="H11" s="17"/>
      <c r="I11" s="8"/>
      <c r="J11" s="21"/>
      <c r="K11" s="17"/>
      <c r="L11" s="8"/>
      <c r="M11" s="9"/>
    </row>
    <row r="12" spans="1:13" ht="15" customHeight="1">
      <c r="A12" s="7">
        <v>1992</v>
      </c>
      <c r="B12" s="16"/>
      <c r="C12" s="8">
        <v>13.1</v>
      </c>
      <c r="D12" s="9">
        <v>2.64</v>
      </c>
      <c r="E12" s="17"/>
      <c r="F12" s="8"/>
      <c r="G12" s="21"/>
      <c r="H12" s="17"/>
      <c r="I12" s="8"/>
      <c r="J12" s="21"/>
      <c r="K12" s="17"/>
      <c r="L12" s="8"/>
      <c r="M12" s="9"/>
    </row>
    <row r="13" spans="1:13" ht="15" customHeight="1">
      <c r="A13" s="7">
        <v>1993</v>
      </c>
      <c r="B13" s="16"/>
      <c r="C13" s="8">
        <v>18.3</v>
      </c>
      <c r="D13" s="9">
        <v>2.77</v>
      </c>
      <c r="E13" s="17"/>
      <c r="F13" s="8"/>
      <c r="G13" s="21">
        <v>2.7</v>
      </c>
      <c r="H13" s="17"/>
      <c r="I13" s="8">
        <v>18.8</v>
      </c>
      <c r="J13" s="21"/>
      <c r="K13" s="17"/>
      <c r="L13" s="8"/>
      <c r="M13" s="9"/>
    </row>
    <row r="14" spans="1:13" ht="15" customHeight="1">
      <c r="A14" s="7">
        <v>1994</v>
      </c>
      <c r="B14" s="16"/>
      <c r="C14" s="8">
        <v>9.1</v>
      </c>
      <c r="D14" s="9">
        <v>2.37</v>
      </c>
      <c r="E14" s="17"/>
      <c r="F14" s="8">
        <v>7.7</v>
      </c>
      <c r="G14" s="21">
        <v>2.75</v>
      </c>
      <c r="H14" s="17"/>
      <c r="I14" s="8">
        <v>10.7</v>
      </c>
      <c r="J14" s="21"/>
      <c r="K14" s="17"/>
      <c r="L14" s="8"/>
      <c r="M14" s="9"/>
    </row>
    <row r="15" spans="1:13" ht="15" customHeight="1">
      <c r="A15" s="7">
        <v>1995</v>
      </c>
      <c r="B15" s="16"/>
      <c r="C15" s="8">
        <v>4.6</v>
      </c>
      <c r="D15" s="9">
        <v>2.26</v>
      </c>
      <c r="E15" s="17"/>
      <c r="F15" s="8">
        <v>2.7</v>
      </c>
      <c r="G15" s="21"/>
      <c r="H15" s="17"/>
      <c r="I15" s="8">
        <v>6.3</v>
      </c>
      <c r="J15" s="21"/>
      <c r="K15" s="17"/>
      <c r="L15" s="8">
        <v>0</v>
      </c>
      <c r="M15" s="9"/>
    </row>
    <row r="16" spans="1:13" ht="15" customHeight="1">
      <c r="A16" s="7">
        <v>1996</v>
      </c>
      <c r="B16" s="16"/>
      <c r="C16" s="8">
        <v>4</v>
      </c>
      <c r="D16" s="9">
        <v>2.88</v>
      </c>
      <c r="E16" s="17"/>
      <c r="F16" s="8">
        <v>2.7</v>
      </c>
      <c r="G16" s="21">
        <v>3</v>
      </c>
      <c r="H16" s="17"/>
      <c r="I16" s="8">
        <v>3.5</v>
      </c>
      <c r="J16" s="21">
        <v>3.13</v>
      </c>
      <c r="K16" s="17"/>
      <c r="L16" s="8">
        <v>14.5</v>
      </c>
      <c r="M16" s="9">
        <v>2.3</v>
      </c>
    </row>
    <row r="17" spans="1:13" ht="15" customHeight="1">
      <c r="A17" s="7">
        <v>1997</v>
      </c>
      <c r="B17" s="16"/>
      <c r="C17" s="8">
        <v>10.4</v>
      </c>
      <c r="D17" s="9">
        <v>2.99</v>
      </c>
      <c r="E17" s="17"/>
      <c r="F17" s="8">
        <v>2.6</v>
      </c>
      <c r="G17" s="21">
        <v>3</v>
      </c>
      <c r="H17" s="17"/>
      <c r="I17" s="8">
        <v>9.6</v>
      </c>
      <c r="J17" s="21">
        <v>3.49</v>
      </c>
      <c r="K17" s="17"/>
      <c r="L17" s="8">
        <v>30.6</v>
      </c>
      <c r="M17" s="9">
        <v>2.18</v>
      </c>
    </row>
    <row r="18" spans="1:13" ht="15" customHeight="1">
      <c r="A18" s="7">
        <v>1998</v>
      </c>
      <c r="B18" s="16"/>
      <c r="C18" s="8">
        <v>9.9</v>
      </c>
      <c r="D18" s="9">
        <v>2.66</v>
      </c>
      <c r="E18" s="17"/>
      <c r="F18" s="8">
        <v>2.6</v>
      </c>
      <c r="G18" s="21">
        <v>3</v>
      </c>
      <c r="H18" s="17"/>
      <c r="I18" s="8">
        <v>9.3</v>
      </c>
      <c r="J18" s="21">
        <v>2.87</v>
      </c>
      <c r="K18" s="17"/>
      <c r="L18" s="8">
        <v>28.3</v>
      </c>
      <c r="M18" s="9">
        <v>2.23</v>
      </c>
    </row>
    <row r="19" spans="1:13" ht="15" customHeight="1">
      <c r="A19" s="7">
        <v>1999</v>
      </c>
      <c r="B19" s="16"/>
      <c r="C19" s="8">
        <v>6.5</v>
      </c>
      <c r="D19" s="9">
        <v>3.13</v>
      </c>
      <c r="E19" s="17"/>
      <c r="F19" s="8">
        <v>0</v>
      </c>
      <c r="G19" s="21"/>
      <c r="H19" s="17"/>
      <c r="I19" s="8">
        <v>8.7</v>
      </c>
      <c r="J19" s="21">
        <v>3.19</v>
      </c>
      <c r="K19" s="17"/>
      <c r="L19" s="8">
        <v>8</v>
      </c>
      <c r="M19" s="9">
        <v>2.77</v>
      </c>
    </row>
    <row r="20" spans="1:13" ht="15" customHeight="1">
      <c r="A20" s="7">
        <v>2000</v>
      </c>
      <c r="B20" s="16">
        <v>1916530</v>
      </c>
      <c r="C20" s="8">
        <v>4.4</v>
      </c>
      <c r="D20" s="9">
        <v>3.61</v>
      </c>
      <c r="E20" s="17"/>
      <c r="F20" s="8"/>
      <c r="G20" s="21"/>
      <c r="H20" s="17"/>
      <c r="I20" s="8">
        <v>5.6</v>
      </c>
      <c r="J20" s="21">
        <v>3.77</v>
      </c>
      <c r="K20" s="17"/>
      <c r="L20" s="8">
        <v>7.1</v>
      </c>
      <c r="M20" s="9">
        <v>3</v>
      </c>
    </row>
    <row r="21" spans="1:13" ht="15" customHeight="1">
      <c r="A21" s="7">
        <v>2001</v>
      </c>
      <c r="B21" s="16"/>
      <c r="C21" s="8">
        <v>15.9</v>
      </c>
      <c r="D21" s="9">
        <v>3.2</v>
      </c>
      <c r="E21" s="17"/>
      <c r="F21" s="8">
        <v>30.1</v>
      </c>
      <c r="G21" s="21">
        <v>3.18</v>
      </c>
      <c r="H21" s="17"/>
      <c r="I21" s="8">
        <v>10</v>
      </c>
      <c r="J21" s="21">
        <v>3.3</v>
      </c>
      <c r="K21" s="17"/>
      <c r="L21" s="8">
        <v>9.2</v>
      </c>
      <c r="M21" s="9">
        <v>2.77</v>
      </c>
    </row>
    <row r="22" spans="1:13" ht="15" customHeight="1">
      <c r="A22" s="7">
        <v>2002</v>
      </c>
      <c r="B22" s="16"/>
      <c r="C22" s="8">
        <v>17.7</v>
      </c>
      <c r="D22" s="9">
        <v>3.05</v>
      </c>
      <c r="E22" s="17"/>
      <c r="F22" s="8">
        <v>26.2</v>
      </c>
      <c r="G22" s="21">
        <v>2.87</v>
      </c>
      <c r="H22" s="17"/>
      <c r="I22" s="8">
        <v>15</v>
      </c>
      <c r="J22" s="21">
        <v>3.22</v>
      </c>
      <c r="K22" s="17"/>
      <c r="L22" s="8">
        <v>7.6</v>
      </c>
      <c r="M22" s="9">
        <v>3</v>
      </c>
    </row>
    <row r="23" spans="1:13" ht="15" customHeight="1">
      <c r="A23" s="7">
        <v>2003</v>
      </c>
      <c r="B23" s="16"/>
      <c r="C23" s="8">
        <v>23.4</v>
      </c>
      <c r="D23" s="9">
        <v>2.6</v>
      </c>
      <c r="E23" s="17"/>
      <c r="F23" s="8">
        <v>32.7</v>
      </c>
      <c r="G23" s="21">
        <v>3.2</v>
      </c>
      <c r="H23" s="17"/>
      <c r="I23" s="8">
        <v>20.9</v>
      </c>
      <c r="J23" s="21">
        <v>2.19</v>
      </c>
      <c r="K23" s="17"/>
      <c r="L23" s="8">
        <v>10.6</v>
      </c>
      <c r="M23" s="9">
        <v>1.8</v>
      </c>
    </row>
    <row r="24" spans="1:13" ht="15" customHeight="1">
      <c r="A24" s="7">
        <v>2004</v>
      </c>
      <c r="B24" s="16"/>
      <c r="C24" s="8"/>
      <c r="D24" s="9"/>
      <c r="E24" s="17"/>
      <c r="F24" s="8"/>
      <c r="G24" s="21"/>
      <c r="H24" s="17"/>
      <c r="I24" s="8"/>
      <c r="J24" s="21"/>
      <c r="K24" s="17"/>
      <c r="L24" s="8"/>
      <c r="M24" s="9"/>
    </row>
    <row r="25" spans="1:13" ht="15" customHeight="1">
      <c r="A25" s="7">
        <v>2005</v>
      </c>
      <c r="B25" s="16"/>
      <c r="C25" s="8"/>
      <c r="D25" s="9"/>
      <c r="E25" s="17"/>
      <c r="F25" s="8"/>
      <c r="G25" s="21"/>
      <c r="H25" s="17"/>
      <c r="I25" s="8"/>
      <c r="J25" s="21"/>
      <c r="K25" s="17"/>
      <c r="L25" s="8"/>
      <c r="M25" s="9"/>
    </row>
    <row r="26" spans="1:13" ht="15" customHeight="1">
      <c r="A26" s="7">
        <v>2006</v>
      </c>
      <c r="B26" s="16"/>
      <c r="C26" s="8"/>
      <c r="D26" s="9"/>
      <c r="E26" s="17"/>
      <c r="F26" s="8"/>
      <c r="G26" s="21"/>
      <c r="H26" s="17"/>
      <c r="I26" s="8"/>
      <c r="J26" s="21"/>
      <c r="K26" s="17"/>
      <c r="L26" s="8"/>
      <c r="M26" s="9"/>
    </row>
    <row r="27" spans="1:13" ht="15" customHeight="1">
      <c r="A27" s="7">
        <v>2007</v>
      </c>
      <c r="B27" s="16"/>
      <c r="C27" s="8"/>
      <c r="D27" s="9"/>
      <c r="E27" s="17"/>
      <c r="F27" s="8"/>
      <c r="G27" s="21"/>
      <c r="H27" s="17"/>
      <c r="I27" s="8"/>
      <c r="J27" s="21"/>
      <c r="K27" s="17"/>
      <c r="L27" s="8"/>
      <c r="M27" s="9"/>
    </row>
    <row r="28" spans="1:13" ht="15" customHeight="1">
      <c r="A28" s="7">
        <v>2008</v>
      </c>
      <c r="B28" s="16"/>
      <c r="C28" s="8"/>
      <c r="D28" s="9"/>
      <c r="E28" s="17"/>
      <c r="F28" s="8"/>
      <c r="G28" s="21"/>
      <c r="H28" s="17"/>
      <c r="I28" s="8"/>
      <c r="J28" s="21"/>
      <c r="K28" s="17"/>
      <c r="L28" s="8"/>
      <c r="M28" s="9"/>
    </row>
    <row r="29" spans="1:13" ht="15" customHeight="1">
      <c r="A29" s="7">
        <v>2009</v>
      </c>
      <c r="B29" s="16"/>
      <c r="C29" s="8"/>
      <c r="D29" s="9"/>
      <c r="E29" s="17"/>
      <c r="F29" s="8"/>
      <c r="G29" s="21"/>
      <c r="H29" s="17"/>
      <c r="I29" s="8"/>
      <c r="J29" s="21"/>
      <c r="K29" s="17"/>
      <c r="L29" s="8"/>
      <c r="M29" s="9"/>
    </row>
    <row r="30" spans="1:13" ht="15" customHeight="1">
      <c r="A30" s="7">
        <v>2010</v>
      </c>
      <c r="B30" s="16"/>
      <c r="C30" s="8"/>
      <c r="D30" s="9"/>
      <c r="E30" s="17"/>
      <c r="F30" s="8"/>
      <c r="G30" s="21"/>
      <c r="H30" s="17"/>
      <c r="I30" s="8"/>
      <c r="J30" s="21"/>
      <c r="K30" s="17"/>
      <c r="L30" s="8"/>
      <c r="M30" s="9"/>
    </row>
    <row r="31" spans="1:13" ht="15" customHeight="1">
      <c r="A31" s="7">
        <v>2011</v>
      </c>
      <c r="B31" s="16"/>
      <c r="C31" s="8"/>
      <c r="D31" s="9"/>
      <c r="E31" s="17"/>
      <c r="F31" s="8"/>
      <c r="G31" s="21"/>
      <c r="H31" s="17"/>
      <c r="I31" s="8"/>
      <c r="J31" s="21"/>
      <c r="K31" s="17"/>
      <c r="L31" s="8"/>
      <c r="M31" s="9"/>
    </row>
    <row r="32" spans="1:13" ht="15" customHeight="1">
      <c r="A32" s="7">
        <v>2012</v>
      </c>
      <c r="B32" s="16"/>
      <c r="C32" s="8"/>
      <c r="D32" s="9"/>
      <c r="E32" s="17"/>
      <c r="F32" s="8"/>
      <c r="G32" s="21"/>
      <c r="H32" s="17"/>
      <c r="I32" s="8"/>
      <c r="J32" s="21"/>
      <c r="K32" s="17"/>
      <c r="L32" s="8"/>
      <c r="M32" s="9"/>
    </row>
    <row r="33" spans="1:13" ht="15" customHeight="1">
      <c r="A33" s="7">
        <v>2013</v>
      </c>
      <c r="B33" s="16">
        <f>SUM(57163,288457,480257,522760,1139781)</f>
        <v>2488418</v>
      </c>
      <c r="C33" s="51">
        <f>AVERAGE(8.7,11.4,15,2.9,34.5)</f>
        <v>14.5</v>
      </c>
      <c r="D33" s="50">
        <f>AVERAGE(3,6.17,4.29,4.2,3.47)</f>
        <v>4.226</v>
      </c>
      <c r="E33" s="17"/>
      <c r="F33" s="8"/>
      <c r="G33" s="21"/>
      <c r="H33" s="17"/>
      <c r="I33" s="8"/>
      <c r="J33" s="21"/>
      <c r="K33" s="17"/>
      <c r="L33" s="8"/>
      <c r="M33" s="9"/>
    </row>
    <row r="34" spans="1:13" ht="15" customHeight="1">
      <c r="A34" s="7">
        <v>2014</v>
      </c>
      <c r="B34" s="16">
        <f>SUM(36823,333570,565600,555160,1043364)</f>
        <v>2534517</v>
      </c>
      <c r="C34" s="51">
        <f>AVERAGE(0,15.9,26.3,20.2,44.6)</f>
        <v>21.4</v>
      </c>
      <c r="D34" s="50">
        <f>AVERAGE(3.38,4.47,4.22,3.91,3.58)</f>
        <v>3.9120000000000004</v>
      </c>
      <c r="E34" s="17"/>
      <c r="F34" s="8"/>
      <c r="G34" s="21"/>
      <c r="H34" s="17"/>
      <c r="I34" s="8"/>
      <c r="J34" s="21"/>
      <c r="K34" s="17"/>
      <c r="L34" s="8"/>
      <c r="M34" s="9"/>
    </row>
    <row r="35" spans="1:13" ht="15" customHeight="1">
      <c r="A35" s="7">
        <v>2015</v>
      </c>
      <c r="B35" s="16">
        <v>2369064</v>
      </c>
      <c r="C35" s="51">
        <v>16.962</v>
      </c>
      <c r="D35" s="50">
        <v>4.286</v>
      </c>
      <c r="E35" s="17"/>
      <c r="F35" s="8"/>
      <c r="G35" s="21"/>
      <c r="H35" s="17"/>
      <c r="I35" s="8"/>
      <c r="J35" s="21"/>
      <c r="K35" s="17"/>
      <c r="L35" s="8"/>
      <c r="M35" s="9"/>
    </row>
    <row r="36" spans="1:13" ht="15" customHeight="1">
      <c r="A36" s="7">
        <v>2016</v>
      </c>
      <c r="B36" s="16">
        <v>2373490</v>
      </c>
      <c r="C36" s="51">
        <v>16.84</v>
      </c>
      <c r="D36" s="50">
        <v>3.87</v>
      </c>
      <c r="E36" s="17"/>
      <c r="F36" s="8"/>
      <c r="G36" s="21"/>
      <c r="H36" s="17"/>
      <c r="I36" s="8"/>
      <c r="J36" s="21"/>
      <c r="K36" s="17"/>
      <c r="L36" s="8"/>
      <c r="M36" s="9"/>
    </row>
    <row r="37" spans="1:13" ht="15" customHeight="1">
      <c r="A37" s="7">
        <v>2017</v>
      </c>
      <c r="B37" s="16">
        <v>2414305</v>
      </c>
      <c r="C37" s="51">
        <v>13.49</v>
      </c>
      <c r="D37" s="50">
        <v>4.55</v>
      </c>
      <c r="E37" s="17"/>
      <c r="F37" s="8"/>
      <c r="G37" s="21"/>
      <c r="H37" s="17"/>
      <c r="I37" s="8"/>
      <c r="J37" s="21"/>
      <c r="K37" s="17"/>
      <c r="L37" s="8"/>
      <c r="M37" s="9"/>
    </row>
    <row r="38" spans="1:13" ht="15" customHeight="1">
      <c r="A38" s="7">
        <v>2018</v>
      </c>
      <c r="B38" s="16">
        <v>2395108</v>
      </c>
      <c r="C38" s="51">
        <v>14.25</v>
      </c>
      <c r="D38" s="50">
        <v>4.21</v>
      </c>
      <c r="E38" s="17"/>
      <c r="F38" s="8"/>
      <c r="G38" s="21"/>
      <c r="H38" s="17"/>
      <c r="I38" s="8"/>
      <c r="J38" s="21"/>
      <c r="K38" s="17"/>
      <c r="L38" s="8"/>
      <c r="M38" s="9"/>
    </row>
    <row r="39" spans="1:13" ht="15" customHeight="1">
      <c r="A39" s="7">
        <v>2019</v>
      </c>
      <c r="B39" s="16">
        <v>2392581</v>
      </c>
      <c r="C39" s="51">
        <v>9.95</v>
      </c>
      <c r="D39" s="50">
        <v>4.87</v>
      </c>
      <c r="E39" s="17"/>
      <c r="F39" s="8"/>
      <c r="G39" s="21"/>
      <c r="H39" s="17"/>
      <c r="I39" s="8"/>
      <c r="J39" s="21"/>
      <c r="K39" s="17"/>
      <c r="L39" s="8"/>
      <c r="M39" s="9"/>
    </row>
    <row r="40" spans="1:13" ht="15" customHeight="1">
      <c r="A40" s="7">
        <v>2020</v>
      </c>
      <c r="B40" s="16">
        <v>2529785</v>
      </c>
      <c r="C40" s="51">
        <v>15.5</v>
      </c>
      <c r="D40" s="50">
        <v>3.64</v>
      </c>
      <c r="E40" s="17"/>
      <c r="F40" s="8"/>
      <c r="G40" s="21"/>
      <c r="H40" s="17"/>
      <c r="I40" s="8"/>
      <c r="J40" s="21"/>
      <c r="K40" s="17"/>
      <c r="L40" s="8"/>
      <c r="M40" s="9"/>
    </row>
  </sheetData>
  <sheetProtection/>
  <mergeCells count="5">
    <mergeCell ref="B9:D9"/>
    <mergeCell ref="E9:G9"/>
    <mergeCell ref="H9:J9"/>
    <mergeCell ref="K9:M9"/>
    <mergeCell ref="B8:M8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10" topLeftCell="B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" sqref="B41"/>
    </sheetView>
  </sheetViews>
  <sheetFormatPr defaultColWidth="9.140625" defaultRowHeight="15" customHeight="1"/>
  <cols>
    <col min="1" max="1" width="8.7109375" style="10" customWidth="1"/>
    <col min="2" max="2" width="10.7109375" style="10" customWidth="1"/>
    <col min="3" max="4" width="8.7109375" style="10" customWidth="1"/>
    <col min="5" max="5" width="10.7109375" style="10" customWidth="1"/>
    <col min="6" max="7" width="8.7109375" style="10" customWidth="1"/>
    <col min="8" max="8" width="10.7109375" style="10" customWidth="1"/>
    <col min="9" max="10" width="8.7109375" style="10" customWidth="1"/>
    <col min="11" max="11" width="10.7109375" style="10" customWidth="1"/>
    <col min="12" max="13" width="8.7109375" style="10" customWidth="1"/>
    <col min="14" max="16384" width="9.140625" style="10" customWidth="1"/>
  </cols>
  <sheetData>
    <row r="1" spans="1:6" ht="15" customHeight="1">
      <c r="A1" s="3" t="s">
        <v>14</v>
      </c>
      <c r="B1" s="4" t="s">
        <v>15</v>
      </c>
      <c r="C1" s="5"/>
      <c r="D1" s="5"/>
      <c r="E1" s="5"/>
      <c r="F1" s="5"/>
    </row>
    <row r="2" spans="1:6" ht="15" customHeight="1">
      <c r="A2" s="3" t="s">
        <v>16</v>
      </c>
      <c r="B2" s="4" t="s">
        <v>17</v>
      </c>
      <c r="C2" s="5"/>
      <c r="D2" s="5"/>
      <c r="E2" s="5"/>
      <c r="F2" s="5"/>
    </row>
    <row r="3" spans="1:2" ht="15" customHeight="1">
      <c r="A3" s="10" t="s">
        <v>13</v>
      </c>
      <c r="B3" s="5" t="s">
        <v>12</v>
      </c>
    </row>
    <row r="4" ht="15" customHeight="1">
      <c r="B4" s="5"/>
    </row>
    <row r="5" ht="15" customHeight="1">
      <c r="B5" s="5"/>
    </row>
    <row r="6" ht="15" customHeight="1">
      <c r="B6" s="5"/>
    </row>
    <row r="8" spans="1:13" ht="15" customHeight="1">
      <c r="A8" s="11"/>
      <c r="B8" s="62" t="s">
        <v>25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" customHeight="1">
      <c r="A9" s="24"/>
      <c r="B9" s="62" t="s">
        <v>1</v>
      </c>
      <c r="C9" s="62"/>
      <c r="D9" s="63"/>
      <c r="E9" s="61" t="s">
        <v>4</v>
      </c>
      <c r="F9" s="62"/>
      <c r="G9" s="63"/>
      <c r="H9" s="61" t="s">
        <v>3</v>
      </c>
      <c r="I9" s="62"/>
      <c r="J9" s="63"/>
      <c r="K9" s="61" t="s">
        <v>2</v>
      </c>
      <c r="L9" s="62"/>
      <c r="M9" s="63"/>
    </row>
    <row r="10" spans="1:13" ht="30" customHeight="1">
      <c r="A10" s="13" t="s">
        <v>5</v>
      </c>
      <c r="B10" s="14" t="s">
        <v>8</v>
      </c>
      <c r="C10" s="6" t="s">
        <v>27</v>
      </c>
      <c r="D10" s="13" t="s">
        <v>6</v>
      </c>
      <c r="E10" s="15" t="s">
        <v>8</v>
      </c>
      <c r="F10" s="6" t="s">
        <v>27</v>
      </c>
      <c r="G10" s="13" t="s">
        <v>6</v>
      </c>
      <c r="H10" s="15" t="s">
        <v>8</v>
      </c>
      <c r="I10" s="6" t="s">
        <v>27</v>
      </c>
      <c r="J10" s="13" t="s">
        <v>6</v>
      </c>
      <c r="K10" s="15" t="s">
        <v>8</v>
      </c>
      <c r="L10" s="6" t="s">
        <v>27</v>
      </c>
      <c r="M10" s="13" t="s">
        <v>6</v>
      </c>
    </row>
    <row r="11" spans="1:13" ht="15" customHeight="1">
      <c r="A11" s="7">
        <v>1991</v>
      </c>
      <c r="B11" s="16"/>
      <c r="C11" s="8">
        <v>16.6</v>
      </c>
      <c r="D11" s="9">
        <v>2.42</v>
      </c>
      <c r="E11" s="17"/>
      <c r="F11" s="8"/>
      <c r="G11" s="9"/>
      <c r="H11" s="17"/>
      <c r="I11" s="8"/>
      <c r="J11" s="9"/>
      <c r="K11" s="17"/>
      <c r="L11" s="8"/>
      <c r="M11" s="9"/>
    </row>
    <row r="12" spans="1:13" ht="15" customHeight="1">
      <c r="A12" s="7">
        <v>1992</v>
      </c>
      <c r="B12" s="16"/>
      <c r="C12" s="8">
        <v>13.7</v>
      </c>
      <c r="D12" s="9">
        <v>2.19</v>
      </c>
      <c r="E12" s="17"/>
      <c r="F12" s="8"/>
      <c r="G12" s="9"/>
      <c r="H12" s="17"/>
      <c r="I12" s="8"/>
      <c r="J12" s="9"/>
      <c r="K12" s="17"/>
      <c r="L12" s="8"/>
      <c r="M12" s="9"/>
    </row>
    <row r="13" spans="1:13" ht="15" customHeight="1">
      <c r="A13" s="7">
        <v>1993</v>
      </c>
      <c r="B13" s="16"/>
      <c r="C13" s="8">
        <v>16.6</v>
      </c>
      <c r="D13" s="9">
        <v>2.05</v>
      </c>
      <c r="E13" s="17"/>
      <c r="F13" s="8">
        <v>6.5</v>
      </c>
      <c r="G13" s="9">
        <v>2.94</v>
      </c>
      <c r="H13" s="17"/>
      <c r="I13" s="8"/>
      <c r="J13" s="9">
        <v>2.58</v>
      </c>
      <c r="K13" s="17"/>
      <c r="L13" s="8"/>
      <c r="M13" s="9"/>
    </row>
    <row r="14" spans="1:13" ht="15" customHeight="1">
      <c r="A14" s="7">
        <v>1994</v>
      </c>
      <c r="B14" s="16"/>
      <c r="C14" s="8">
        <v>8.9</v>
      </c>
      <c r="D14" s="9">
        <v>1.86</v>
      </c>
      <c r="E14" s="17"/>
      <c r="F14" s="8">
        <v>3.1</v>
      </c>
      <c r="G14" s="9">
        <v>2.7</v>
      </c>
      <c r="H14" s="17"/>
      <c r="I14" s="8"/>
      <c r="J14" s="9">
        <v>3.21</v>
      </c>
      <c r="K14" s="17"/>
      <c r="L14" s="8"/>
      <c r="M14" s="9"/>
    </row>
    <row r="15" spans="1:13" ht="15" customHeight="1">
      <c r="A15" s="7">
        <v>1995</v>
      </c>
      <c r="B15" s="16"/>
      <c r="C15" s="8">
        <v>10.5</v>
      </c>
      <c r="D15" s="9">
        <v>1.94</v>
      </c>
      <c r="E15" s="17"/>
      <c r="F15" s="8">
        <v>2.8</v>
      </c>
      <c r="G15" s="9" t="s">
        <v>0</v>
      </c>
      <c r="H15" s="17"/>
      <c r="I15" s="8"/>
      <c r="J15" s="9" t="s">
        <v>0</v>
      </c>
      <c r="K15" s="17"/>
      <c r="L15" s="8">
        <v>10.5</v>
      </c>
      <c r="M15" s="9"/>
    </row>
    <row r="16" spans="1:13" ht="15" customHeight="1">
      <c r="A16" s="7">
        <v>1996</v>
      </c>
      <c r="B16" s="16"/>
      <c r="C16" s="8">
        <v>7.4</v>
      </c>
      <c r="D16" s="9">
        <v>1.97</v>
      </c>
      <c r="E16" s="17"/>
      <c r="F16" s="8">
        <v>2.3</v>
      </c>
      <c r="G16" s="9">
        <v>3.26</v>
      </c>
      <c r="H16" s="17"/>
      <c r="I16" s="8">
        <v>2.2</v>
      </c>
      <c r="J16" s="9">
        <v>2.47</v>
      </c>
      <c r="K16" s="17"/>
      <c r="L16" s="8">
        <v>17.2</v>
      </c>
      <c r="M16" s="9">
        <v>1.77</v>
      </c>
    </row>
    <row r="17" spans="1:13" ht="15" customHeight="1">
      <c r="A17" s="7">
        <v>1997</v>
      </c>
      <c r="B17" s="16"/>
      <c r="C17" s="8">
        <v>10.7</v>
      </c>
      <c r="D17" s="9">
        <v>3.21</v>
      </c>
      <c r="E17" s="17"/>
      <c r="F17" s="8">
        <v>12.6</v>
      </c>
      <c r="G17" s="9">
        <v>4.42</v>
      </c>
      <c r="H17" s="17"/>
      <c r="I17" s="8">
        <v>4.9</v>
      </c>
      <c r="J17" s="9">
        <v>3.38</v>
      </c>
      <c r="K17" s="17"/>
      <c r="L17" s="8">
        <v>14.9</v>
      </c>
      <c r="M17" s="9">
        <v>2.08</v>
      </c>
    </row>
    <row r="18" spans="1:13" ht="15" customHeight="1">
      <c r="A18" s="7">
        <v>1998</v>
      </c>
      <c r="B18" s="16"/>
      <c r="C18" s="8">
        <v>13.3</v>
      </c>
      <c r="D18" s="9">
        <v>3.44</v>
      </c>
      <c r="E18" s="17"/>
      <c r="F18" s="8">
        <v>19.6</v>
      </c>
      <c r="G18" s="9">
        <v>4.2</v>
      </c>
      <c r="H18" s="17"/>
      <c r="I18" s="8">
        <v>10.4</v>
      </c>
      <c r="J18" s="9">
        <v>4.03</v>
      </c>
      <c r="K18" s="17"/>
      <c r="L18" s="8">
        <v>11.8</v>
      </c>
      <c r="M18" s="9">
        <v>1.86</v>
      </c>
    </row>
    <row r="19" spans="1:13" ht="15" customHeight="1">
      <c r="A19" s="7">
        <v>1999</v>
      </c>
      <c r="B19" s="16"/>
      <c r="C19" s="8">
        <v>5.6</v>
      </c>
      <c r="D19" s="9">
        <v>4.16</v>
      </c>
      <c r="E19" s="17"/>
      <c r="F19" s="8">
        <v>9.6</v>
      </c>
      <c r="G19" s="9">
        <v>4.45</v>
      </c>
      <c r="H19" s="17"/>
      <c r="I19" s="8">
        <v>6</v>
      </c>
      <c r="J19" s="9">
        <v>4.11</v>
      </c>
      <c r="K19" s="17"/>
      <c r="L19" s="8">
        <v>12.9</v>
      </c>
      <c r="M19" s="9">
        <v>2.32</v>
      </c>
    </row>
    <row r="20" spans="1:13" ht="15" customHeight="1">
      <c r="A20" s="7">
        <v>2000</v>
      </c>
      <c r="B20" s="16">
        <v>3304890</v>
      </c>
      <c r="C20" s="8">
        <v>4.1</v>
      </c>
      <c r="D20" s="9">
        <v>3.81</v>
      </c>
      <c r="E20" s="17"/>
      <c r="F20" s="8">
        <v>7.2</v>
      </c>
      <c r="G20" s="9">
        <v>4.41</v>
      </c>
      <c r="H20" s="17"/>
      <c r="I20" s="8">
        <v>3.8</v>
      </c>
      <c r="J20" s="9">
        <v>3.12</v>
      </c>
      <c r="K20" s="17"/>
      <c r="L20" s="8">
        <v>1.5</v>
      </c>
      <c r="M20" s="9">
        <v>2.2</v>
      </c>
    </row>
    <row r="21" spans="1:13" ht="15" customHeight="1">
      <c r="A21" s="7">
        <v>2001</v>
      </c>
      <c r="B21" s="16"/>
      <c r="C21" s="8">
        <v>4.6</v>
      </c>
      <c r="D21" s="9">
        <v>3.55</v>
      </c>
      <c r="E21" s="17"/>
      <c r="F21" s="8">
        <v>2.2</v>
      </c>
      <c r="G21" s="9">
        <v>3.94</v>
      </c>
      <c r="H21" s="17"/>
      <c r="I21" s="8">
        <v>8.1</v>
      </c>
      <c r="J21" s="9">
        <v>3.58</v>
      </c>
      <c r="K21" s="17"/>
      <c r="L21" s="8">
        <v>1.9</v>
      </c>
      <c r="M21" s="9">
        <v>2.9</v>
      </c>
    </row>
    <row r="22" spans="1:13" ht="15" customHeight="1">
      <c r="A22" s="7">
        <v>2002</v>
      </c>
      <c r="B22" s="16"/>
      <c r="C22" s="8">
        <v>10.5</v>
      </c>
      <c r="D22" s="9">
        <v>3.26</v>
      </c>
      <c r="E22" s="17"/>
      <c r="F22" s="8">
        <v>9</v>
      </c>
      <c r="G22" s="9">
        <v>4.13</v>
      </c>
      <c r="H22" s="17"/>
      <c r="I22" s="8">
        <v>16.5</v>
      </c>
      <c r="J22" s="9">
        <v>3.41</v>
      </c>
      <c r="K22" s="17"/>
      <c r="L22" s="8">
        <v>3.9</v>
      </c>
      <c r="M22" s="9">
        <v>2.61</v>
      </c>
    </row>
    <row r="23" spans="1:13" ht="15" customHeight="1">
      <c r="A23" s="7">
        <v>2003</v>
      </c>
      <c r="B23" s="16"/>
      <c r="C23" s="8">
        <v>23.3</v>
      </c>
      <c r="D23" s="9">
        <v>3.52</v>
      </c>
      <c r="E23" s="17"/>
      <c r="F23" s="8">
        <v>25.9</v>
      </c>
      <c r="G23" s="9">
        <v>4.23</v>
      </c>
      <c r="H23" s="17"/>
      <c r="I23" s="8">
        <v>25.6</v>
      </c>
      <c r="J23" s="9">
        <v>3.02</v>
      </c>
      <c r="K23" s="17"/>
      <c r="L23" s="8">
        <v>10.2</v>
      </c>
      <c r="M23" s="9">
        <v>3</v>
      </c>
    </row>
    <row r="24" spans="1:13" ht="15" customHeight="1">
      <c r="A24" s="7">
        <v>2004</v>
      </c>
      <c r="B24" s="16"/>
      <c r="C24" s="52"/>
      <c r="D24" s="24"/>
      <c r="E24" s="25"/>
      <c r="F24" s="25"/>
      <c r="G24" s="24"/>
      <c r="H24" s="25"/>
      <c r="I24" s="25"/>
      <c r="J24" s="24"/>
      <c r="K24" s="25"/>
      <c r="L24" s="25"/>
      <c r="M24" s="24"/>
    </row>
    <row r="25" spans="1:13" ht="15" customHeight="1">
      <c r="A25" s="7">
        <v>2005</v>
      </c>
      <c r="B25" s="16"/>
      <c r="C25" s="53"/>
      <c r="D25" s="24"/>
      <c r="E25" s="26"/>
      <c r="F25" s="26"/>
      <c r="G25" s="24"/>
      <c r="H25" s="26"/>
      <c r="I25" s="26"/>
      <c r="J25" s="24"/>
      <c r="K25" s="26"/>
      <c r="L25" s="26"/>
      <c r="M25" s="24"/>
    </row>
    <row r="26" spans="1:13" ht="15" customHeight="1">
      <c r="A26" s="7">
        <v>2006</v>
      </c>
      <c r="B26" s="16"/>
      <c r="C26" s="51"/>
      <c r="D26" s="24"/>
      <c r="G26" s="24"/>
      <c r="J26" s="24"/>
      <c r="M26" s="24"/>
    </row>
    <row r="27" spans="1:13" ht="15" customHeight="1">
      <c r="A27" s="7">
        <v>2007</v>
      </c>
      <c r="B27" s="16"/>
      <c r="C27" s="51"/>
      <c r="D27" s="24"/>
      <c r="G27" s="24"/>
      <c r="J27" s="24"/>
      <c r="M27" s="24"/>
    </row>
    <row r="28" spans="1:13" ht="15" customHeight="1">
      <c r="A28" s="7">
        <v>2008</v>
      </c>
      <c r="B28" s="16"/>
      <c r="C28" s="51"/>
      <c r="D28" s="24"/>
      <c r="G28" s="24"/>
      <c r="J28" s="24"/>
      <c r="M28" s="24"/>
    </row>
    <row r="29" spans="1:13" ht="15" customHeight="1">
      <c r="A29" s="7">
        <v>2009</v>
      </c>
      <c r="B29" s="16"/>
      <c r="C29" s="51"/>
      <c r="D29" s="24"/>
      <c r="G29" s="24"/>
      <c r="J29" s="24"/>
      <c r="M29" s="24"/>
    </row>
    <row r="30" spans="1:13" ht="15" customHeight="1">
      <c r="A30" s="7">
        <v>2010</v>
      </c>
      <c r="B30" s="16"/>
      <c r="C30" s="51"/>
      <c r="D30" s="24"/>
      <c r="G30" s="24"/>
      <c r="J30" s="24"/>
      <c r="M30" s="24"/>
    </row>
    <row r="31" spans="1:13" ht="15" customHeight="1">
      <c r="A31" s="7">
        <v>2011</v>
      </c>
      <c r="B31" s="16"/>
      <c r="C31" s="51"/>
      <c r="D31" s="24"/>
      <c r="G31" s="24"/>
      <c r="J31" s="24"/>
      <c r="M31" s="24"/>
    </row>
    <row r="32" spans="1:13" ht="15" customHeight="1">
      <c r="A32" s="7">
        <v>2012</v>
      </c>
      <c r="B32" s="16"/>
      <c r="C32" s="51"/>
      <c r="D32" s="24"/>
      <c r="G32" s="24"/>
      <c r="J32" s="24"/>
      <c r="M32" s="24"/>
    </row>
    <row r="33" spans="1:13" ht="15" customHeight="1">
      <c r="A33" s="7">
        <v>2013</v>
      </c>
      <c r="B33" s="16">
        <f>SUM(68985,790242,705483,465812,1178003)</f>
        <v>3208525</v>
      </c>
      <c r="C33" s="51">
        <f>AVERAGE(15.2,6.9,14.5,26.3,8.1)</f>
        <v>14.2</v>
      </c>
      <c r="D33" s="50">
        <f>AVERAGE(5.18,5.61,4.73,4.5,3.15)</f>
        <v>4.6339999999999995</v>
      </c>
      <c r="G33" s="24"/>
      <c r="J33" s="24"/>
      <c r="M33" s="24"/>
    </row>
    <row r="34" spans="1:13" ht="15" customHeight="1">
      <c r="A34" s="7">
        <v>2014</v>
      </c>
      <c r="B34" s="16">
        <f>SUM(47200,788572,663595,572532,1167003)</f>
        <v>3238902</v>
      </c>
      <c r="C34" s="51">
        <f>AVERAGE(0,8.2,10,12.9,3.4)</f>
        <v>6.9</v>
      </c>
      <c r="D34" s="50">
        <f>AVERAGE(0,5.14,5.13,4.13,4.2)</f>
        <v>3.7199999999999998</v>
      </c>
      <c r="G34" s="24"/>
      <c r="J34" s="24"/>
      <c r="M34" s="24"/>
    </row>
    <row r="35" spans="1:13" ht="15" customHeight="1">
      <c r="A35" s="7">
        <v>2015</v>
      </c>
      <c r="B35" s="16">
        <v>3602961</v>
      </c>
      <c r="C35" s="51">
        <v>10.258</v>
      </c>
      <c r="D35" s="50">
        <v>4.9775</v>
      </c>
      <c r="G35" s="24"/>
      <c r="J35" s="24"/>
      <c r="M35" s="24"/>
    </row>
    <row r="36" spans="1:13" ht="15" customHeight="1">
      <c r="A36" s="7">
        <v>2016</v>
      </c>
      <c r="B36" s="16">
        <v>3386887</v>
      </c>
      <c r="C36" s="51">
        <v>8.51</v>
      </c>
      <c r="D36" s="50">
        <v>4.36</v>
      </c>
      <c r="G36" s="24"/>
      <c r="J36" s="24"/>
      <c r="M36" s="24"/>
    </row>
    <row r="37" spans="1:13" ht="15" customHeight="1">
      <c r="A37" s="7">
        <v>2017</v>
      </c>
      <c r="B37" s="16">
        <v>3649088</v>
      </c>
      <c r="C37" s="51">
        <v>7.79</v>
      </c>
      <c r="D37" s="50">
        <v>4.6</v>
      </c>
      <c r="G37" s="24"/>
      <c r="J37" s="24"/>
      <c r="M37" s="24"/>
    </row>
    <row r="38" spans="1:13" ht="15" customHeight="1">
      <c r="A38" s="7">
        <v>2018</v>
      </c>
      <c r="B38" s="16">
        <v>3775181</v>
      </c>
      <c r="C38" s="51">
        <v>6.99</v>
      </c>
      <c r="D38" s="50">
        <v>4.68</v>
      </c>
      <c r="G38" s="24"/>
      <c r="J38" s="24"/>
      <c r="M38" s="24"/>
    </row>
    <row r="39" spans="1:13" ht="15" customHeight="1">
      <c r="A39" s="7">
        <v>2019</v>
      </c>
      <c r="B39" s="16">
        <v>4190347</v>
      </c>
      <c r="C39" s="51">
        <v>13.41</v>
      </c>
      <c r="D39" s="50">
        <v>4.52</v>
      </c>
      <c r="G39" s="24"/>
      <c r="J39" s="24"/>
      <c r="M39" s="24"/>
    </row>
    <row r="40" spans="1:13" ht="15" customHeight="1">
      <c r="A40" s="7">
        <v>2020</v>
      </c>
      <c r="B40" s="16">
        <v>4762802</v>
      </c>
      <c r="C40" s="51">
        <v>17.79</v>
      </c>
      <c r="D40" s="50">
        <v>5.13</v>
      </c>
      <c r="G40" s="24"/>
      <c r="J40" s="24"/>
      <c r="M40" s="24"/>
    </row>
  </sheetData>
  <sheetProtection/>
  <mergeCells count="5">
    <mergeCell ref="B9:D9"/>
    <mergeCell ref="E9:G9"/>
    <mergeCell ref="H9:J9"/>
    <mergeCell ref="K9:M9"/>
    <mergeCell ref="B8:M8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Condict</dc:creator>
  <cp:keywords/>
  <dc:description/>
  <cp:lastModifiedBy>Real Estate Assistant</cp:lastModifiedBy>
  <dcterms:created xsi:type="dcterms:W3CDTF">2011-03-17T21:37:18Z</dcterms:created>
  <dcterms:modified xsi:type="dcterms:W3CDTF">2021-04-14T16:51:27Z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